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ocampo001\Downloads\FW_ Administration, Finance and Facilities\"/>
    </mc:Choice>
  </mc:AlternateContent>
  <xr:revisionPtr revIDLastSave="0" documentId="13_ncr:1_{8BFEB3A8-4263-411B-ACB6-9A8ADB6AD39D}" xr6:coauthVersionLast="47" xr6:coauthVersionMax="47" xr10:uidLastSave="{00000000-0000-0000-0000-000000000000}"/>
  <bookViews>
    <workbookView xWindow="-120" yWindow="-120" windowWidth="21840" windowHeight="13140" tabRatio="709" activeTab="4" xr2:uid="{00000000-000D-0000-FFFF-FFFF00000000}"/>
  </bookViews>
  <sheets>
    <sheet name="Instructions" sheetId="24" r:id="rId1"/>
    <sheet name="Cover Page" sheetId="20" r:id="rId2"/>
    <sheet name="Cover Page Data" sheetId="21" state="hidden" r:id="rId3"/>
    <sheet name="Summary" sheetId="22" r:id="rId4"/>
    <sheet name="Budget Template" sheetId="23" r:id="rId5"/>
    <sheet name="DATA" sheetId="25" state="hidden" r:id="rId6"/>
    <sheet name="Fund Lookup" sheetId="26" state="hidden" r:id="rId7"/>
  </sheets>
  <definedNames>
    <definedName name="A4O30442">#REF!</definedName>
    <definedName name="_xlnm.Print_Area" localSheetId="4">'Budget Template'!$A$1:$H$650</definedName>
    <definedName name="_xlnm.Print_Area" localSheetId="1">'Cover Page'!$A$1:$I$46</definedName>
    <definedName name="_xlnm.Print_Area" localSheetId="3">Summary!$A$1:$G$576</definedName>
    <definedName name="_xlnm.Print_Titles" localSheetId="4">'Budget Template'!$1:$1</definedName>
    <definedName name="_xlnm.Print_Titles" localSheetId="3">Summary!$27:$27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6" i="22" l="1"/>
  <c r="D437" i="22"/>
  <c r="D441" i="22"/>
  <c r="D442" i="22"/>
  <c r="D438" i="22"/>
  <c r="D429" i="22"/>
  <c r="D557" i="22" l="1"/>
  <c r="D561" i="22"/>
  <c r="D564" i="22"/>
  <c r="D565" i="22"/>
  <c r="D569" i="22"/>
  <c r="D567" i="22"/>
  <c r="D570" i="22"/>
  <c r="D566" i="22"/>
  <c r="D624" i="23" l="1"/>
  <c r="E23" i="22"/>
  <c r="F19" i="22"/>
  <c r="E19" i="22"/>
  <c r="F18" i="22"/>
  <c r="C18" i="22"/>
  <c r="E4" i="22"/>
  <c r="F7" i="22"/>
  <c r="F9" i="22"/>
  <c r="E7" i="22"/>
  <c r="E9" i="22"/>
  <c r="E10" i="22"/>
  <c r="D7" i="22"/>
  <c r="D8" i="22"/>
  <c r="D9" i="22"/>
  <c r="C7" i="22"/>
  <c r="C8" i="22"/>
  <c r="C9" i="22"/>
  <c r="C10" i="22"/>
  <c r="C622" i="23" l="1"/>
  <c r="C153" i="23" l="1"/>
  <c r="C177" i="23"/>
  <c r="C152" i="23"/>
  <c r="C146" i="23"/>
  <c r="D672" i="23" l="1"/>
  <c r="C556" i="22"/>
  <c r="E5" i="22" l="1"/>
  <c r="A1688" i="25"/>
  <c r="A1689" i="25"/>
  <c r="A1690" i="25"/>
  <c r="A1691" i="25"/>
  <c r="A1692" i="25"/>
  <c r="A1693" i="25"/>
  <c r="A1694" i="25"/>
  <c r="A1695" i="25"/>
  <c r="A1696" i="25"/>
  <c r="A1697" i="25"/>
  <c r="E1688" i="25"/>
  <c r="F1688" i="25" s="1"/>
  <c r="E1689" i="25"/>
  <c r="F1689" i="25" s="1"/>
  <c r="E1690" i="25"/>
  <c r="F1690" i="25" s="1"/>
  <c r="E1691" i="25"/>
  <c r="E1692" i="25"/>
  <c r="E1693" i="25"/>
  <c r="E1694" i="25"/>
  <c r="E1695" i="25"/>
  <c r="E1696" i="25"/>
  <c r="E1697" i="25"/>
  <c r="E1687" i="25"/>
  <c r="F1687" i="25" s="1"/>
  <c r="A1687" i="25"/>
  <c r="E1686" i="25"/>
  <c r="A1686" i="25"/>
  <c r="A1622" i="25"/>
  <c r="A1623" i="25"/>
  <c r="A1624" i="25"/>
  <c r="A1625" i="25"/>
  <c r="A1626" i="25"/>
  <c r="A1627" i="25"/>
  <c r="A1628" i="25"/>
  <c r="A1629" i="25"/>
  <c r="A1630" i="25"/>
  <c r="A1631" i="25"/>
  <c r="A1632" i="25"/>
  <c r="A1633" i="25"/>
  <c r="A1634" i="25"/>
  <c r="A1635" i="25"/>
  <c r="A1636" i="25"/>
  <c r="A1637" i="25"/>
  <c r="A1638" i="25"/>
  <c r="A1639" i="25"/>
  <c r="A1640" i="25"/>
  <c r="A1641" i="25"/>
  <c r="A1642" i="25"/>
  <c r="A1643" i="25"/>
  <c r="A1644" i="25"/>
  <c r="A1645" i="25"/>
  <c r="A1646" i="25"/>
  <c r="A1647" i="25"/>
  <c r="A1648" i="25"/>
  <c r="A1649" i="25"/>
  <c r="A1650" i="25"/>
  <c r="A1651" i="25"/>
  <c r="A1652" i="25"/>
  <c r="A1653" i="25"/>
  <c r="A1654" i="25"/>
  <c r="A1655" i="25"/>
  <c r="A1656" i="25"/>
  <c r="A1657" i="25"/>
  <c r="A1658" i="25"/>
  <c r="A1659" i="25"/>
  <c r="A1660" i="25"/>
  <c r="A1661" i="25"/>
  <c r="A1662" i="25"/>
  <c r="A1663" i="25"/>
  <c r="A1664" i="25"/>
  <c r="A1665" i="25"/>
  <c r="A1666" i="25"/>
  <c r="A1667" i="25"/>
  <c r="A1668" i="25"/>
  <c r="A1669" i="25"/>
  <c r="A1670" i="25"/>
  <c r="A1671" i="25"/>
  <c r="A1672" i="25"/>
  <c r="A1673" i="25"/>
  <c r="A1674" i="25"/>
  <c r="A1675" i="25"/>
  <c r="A1676" i="25"/>
  <c r="A1677" i="25"/>
  <c r="A1678" i="25"/>
  <c r="A1679" i="25"/>
  <c r="A1680" i="25"/>
  <c r="A1681" i="25"/>
  <c r="A1682" i="25"/>
  <c r="A1683" i="25"/>
  <c r="A1684" i="25"/>
  <c r="A1685" i="25"/>
  <c r="E1685" i="25"/>
  <c r="E1684" i="25"/>
  <c r="E1683" i="25"/>
  <c r="E1682" i="25"/>
  <c r="E1681" i="25"/>
  <c r="E1680" i="25"/>
  <c r="E1679" i="25"/>
  <c r="E1678" i="25"/>
  <c r="E1677" i="25"/>
  <c r="E1676" i="25"/>
  <c r="E1675" i="25"/>
  <c r="E1674" i="25"/>
  <c r="E1673" i="25"/>
  <c r="E1672" i="25"/>
  <c r="E1671" i="25"/>
  <c r="E1670" i="25"/>
  <c r="E1669" i="25"/>
  <c r="E1668" i="25"/>
  <c r="E1667" i="25"/>
  <c r="E1666" i="25"/>
  <c r="E1665" i="25"/>
  <c r="E1664" i="25"/>
  <c r="E1663" i="25"/>
  <c r="E1662" i="25"/>
  <c r="E1661" i="25"/>
  <c r="E1660" i="25"/>
  <c r="E1659" i="25"/>
  <c r="E1658" i="25"/>
  <c r="E1657" i="25"/>
  <c r="E1656" i="25"/>
  <c r="E1655" i="25"/>
  <c r="E1654" i="25"/>
  <c r="E1653" i="25"/>
  <c r="E1652" i="25"/>
  <c r="E1651" i="25"/>
  <c r="E1650" i="25"/>
  <c r="E1649" i="25"/>
  <c r="E1648" i="25"/>
  <c r="E1647" i="25"/>
  <c r="E1646" i="25"/>
  <c r="E1645" i="25"/>
  <c r="E1644" i="25"/>
  <c r="E1643" i="25"/>
  <c r="E1642" i="25"/>
  <c r="E1641" i="25"/>
  <c r="E1640" i="25"/>
  <c r="E1639" i="25"/>
  <c r="E1638" i="25"/>
  <c r="E1637" i="25"/>
  <c r="E1636" i="25"/>
  <c r="E1635" i="25"/>
  <c r="E1634" i="25"/>
  <c r="E1633" i="25"/>
  <c r="E1632" i="25"/>
  <c r="E1631" i="25"/>
  <c r="E1630" i="25"/>
  <c r="E1629" i="25"/>
  <c r="E1628" i="25"/>
  <c r="E1627" i="25"/>
  <c r="E1626" i="25"/>
  <c r="E1625" i="25"/>
  <c r="E1624" i="25"/>
  <c r="E1623" i="25"/>
  <c r="E1622" i="25"/>
  <c r="A1560" i="25"/>
  <c r="A1561" i="25"/>
  <c r="A1562" i="25"/>
  <c r="A1563" i="25"/>
  <c r="A1564" i="25"/>
  <c r="A1565" i="25"/>
  <c r="A1566" i="25"/>
  <c r="A1567" i="25"/>
  <c r="A1568" i="25"/>
  <c r="A1569" i="25"/>
  <c r="A1570" i="25"/>
  <c r="A1571" i="25"/>
  <c r="A1572" i="25"/>
  <c r="A1573" i="25"/>
  <c r="A1574" i="25"/>
  <c r="A1575" i="25"/>
  <c r="A1576" i="25"/>
  <c r="A1577" i="25"/>
  <c r="A1578" i="25"/>
  <c r="A1579" i="25"/>
  <c r="A1580" i="25"/>
  <c r="A1581" i="25"/>
  <c r="A1582" i="25"/>
  <c r="A1583" i="25"/>
  <c r="A1584" i="25"/>
  <c r="A1585" i="25"/>
  <c r="A1586" i="25"/>
  <c r="A1587" i="25"/>
  <c r="A1588" i="25"/>
  <c r="A1589" i="25"/>
  <c r="A1590" i="25"/>
  <c r="A1591" i="25"/>
  <c r="A1592" i="25"/>
  <c r="A1593" i="25"/>
  <c r="A1594" i="25"/>
  <c r="A1595" i="25"/>
  <c r="A1596" i="25"/>
  <c r="A1597" i="25"/>
  <c r="A1598" i="25"/>
  <c r="A1599" i="25"/>
  <c r="A1600" i="25"/>
  <c r="A1601" i="25"/>
  <c r="A1602" i="25"/>
  <c r="A1603" i="25"/>
  <c r="A1604" i="25"/>
  <c r="A1605" i="25"/>
  <c r="A1606" i="25"/>
  <c r="A1607" i="25"/>
  <c r="A1608" i="25"/>
  <c r="A1609" i="25"/>
  <c r="A1610" i="25"/>
  <c r="A1611" i="25"/>
  <c r="A1612" i="25"/>
  <c r="A1613" i="25"/>
  <c r="A1614" i="25"/>
  <c r="A1615" i="25"/>
  <c r="A1616" i="25"/>
  <c r="A1617" i="25"/>
  <c r="A1618" i="25"/>
  <c r="A1619" i="25"/>
  <c r="A1620" i="25"/>
  <c r="A1621" i="25"/>
  <c r="E1558" i="25"/>
  <c r="E1559" i="25"/>
  <c r="E1560" i="25"/>
  <c r="E1561" i="25"/>
  <c r="E1562" i="25"/>
  <c r="E1563" i="25"/>
  <c r="E1564" i="25"/>
  <c r="E1565" i="25"/>
  <c r="E1566" i="25"/>
  <c r="E1567" i="25"/>
  <c r="E1568" i="25"/>
  <c r="E1569" i="25"/>
  <c r="E1570" i="25"/>
  <c r="E1571" i="25"/>
  <c r="E1572" i="25"/>
  <c r="E1573" i="25"/>
  <c r="E1574" i="25"/>
  <c r="E1575" i="25"/>
  <c r="E1576" i="25"/>
  <c r="E1577" i="25"/>
  <c r="E1578" i="25"/>
  <c r="E1579" i="25"/>
  <c r="E1580" i="25"/>
  <c r="E1581" i="25"/>
  <c r="E1582" i="25"/>
  <c r="E1583" i="25"/>
  <c r="E1584" i="25"/>
  <c r="E1585" i="25"/>
  <c r="E1586" i="25"/>
  <c r="E1587" i="25"/>
  <c r="E1588" i="25"/>
  <c r="E1589" i="25"/>
  <c r="E1590" i="25"/>
  <c r="E1591" i="25"/>
  <c r="E1592" i="25"/>
  <c r="E1593" i="25"/>
  <c r="E1594" i="25"/>
  <c r="E1595" i="25"/>
  <c r="E1596" i="25"/>
  <c r="E1597" i="25"/>
  <c r="E1598" i="25"/>
  <c r="E1599" i="25"/>
  <c r="E1600" i="25"/>
  <c r="E1601" i="25"/>
  <c r="E1602" i="25"/>
  <c r="E1603" i="25"/>
  <c r="E1604" i="25"/>
  <c r="E1605" i="25"/>
  <c r="E1606" i="25"/>
  <c r="E1607" i="25"/>
  <c r="E1608" i="25"/>
  <c r="E1609" i="25"/>
  <c r="E1610" i="25"/>
  <c r="E1611" i="25"/>
  <c r="E1612" i="25"/>
  <c r="E1613" i="25"/>
  <c r="E1614" i="25"/>
  <c r="E1615" i="25"/>
  <c r="E1616" i="25"/>
  <c r="E1617" i="25"/>
  <c r="E1618" i="25"/>
  <c r="E1619" i="25"/>
  <c r="E1620" i="25"/>
  <c r="E1621" i="25"/>
  <c r="A1559" i="25"/>
  <c r="C652" i="23"/>
  <c r="C653" i="23"/>
  <c r="C654" i="23"/>
  <c r="C655" i="23"/>
  <c r="C656" i="23"/>
  <c r="C657" i="23"/>
  <c r="C658" i="23"/>
  <c r="C659" i="23"/>
  <c r="C660" i="23"/>
  <c r="C661" i="23"/>
  <c r="C662" i="23"/>
  <c r="C663" i="23"/>
  <c r="C664" i="23"/>
  <c r="C665" i="23"/>
  <c r="C666" i="23"/>
  <c r="C667" i="23"/>
  <c r="C668" i="23"/>
  <c r="C669" i="23"/>
  <c r="C670" i="23"/>
  <c r="C671" i="23"/>
  <c r="C672" i="23"/>
  <c r="C651" i="23"/>
  <c r="C649" i="23"/>
  <c r="C650" i="23"/>
  <c r="C628" i="23"/>
  <c r="C629" i="23"/>
  <c r="C630" i="23"/>
  <c r="C631" i="23"/>
  <c r="C632" i="23"/>
  <c r="C633" i="23"/>
  <c r="C634" i="23"/>
  <c r="C635" i="23"/>
  <c r="C636" i="23"/>
  <c r="C637" i="23"/>
  <c r="C638" i="23"/>
  <c r="C639" i="23"/>
  <c r="C640" i="23"/>
  <c r="C641" i="23"/>
  <c r="C642" i="23"/>
  <c r="C643" i="23"/>
  <c r="C644" i="23"/>
  <c r="C645" i="23"/>
  <c r="C646" i="23"/>
  <c r="C647" i="23"/>
  <c r="C648" i="23"/>
  <c r="C627" i="23"/>
  <c r="C626" i="23"/>
  <c r="C624" i="23"/>
  <c r="C625" i="23"/>
  <c r="C623" i="23"/>
  <c r="A1558" i="25"/>
  <c r="E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3" i="25"/>
  <c r="E144" i="25"/>
  <c r="E145" i="25"/>
  <c r="E146" i="25"/>
  <c r="E147" i="25"/>
  <c r="E148" i="25"/>
  <c r="E149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5" i="25"/>
  <c r="E176" i="25"/>
  <c r="E177" i="25"/>
  <c r="E178" i="25"/>
  <c r="E179" i="25"/>
  <c r="E180" i="25"/>
  <c r="E181" i="25"/>
  <c r="E182" i="25"/>
  <c r="E183" i="25"/>
  <c r="E184" i="25"/>
  <c r="E185" i="25"/>
  <c r="E186" i="25"/>
  <c r="E187" i="25"/>
  <c r="E188" i="25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2" i="25"/>
  <c r="E203" i="25"/>
  <c r="E204" i="25"/>
  <c r="E205" i="25"/>
  <c r="E206" i="25"/>
  <c r="E207" i="25"/>
  <c r="E208" i="25"/>
  <c r="E209" i="25"/>
  <c r="E210" i="25"/>
  <c r="E211" i="25"/>
  <c r="E212" i="25"/>
  <c r="E213" i="25"/>
  <c r="E214" i="25"/>
  <c r="E215" i="25"/>
  <c r="E216" i="25"/>
  <c r="E217" i="25"/>
  <c r="E218" i="25"/>
  <c r="E219" i="25"/>
  <c r="E220" i="25"/>
  <c r="E221" i="25"/>
  <c r="E222" i="25"/>
  <c r="E223" i="25"/>
  <c r="E224" i="25"/>
  <c r="E225" i="25"/>
  <c r="E226" i="25"/>
  <c r="E227" i="25"/>
  <c r="E228" i="25"/>
  <c r="E229" i="25"/>
  <c r="E230" i="25"/>
  <c r="E231" i="25"/>
  <c r="E232" i="25"/>
  <c r="E233" i="25"/>
  <c r="E234" i="25"/>
  <c r="E235" i="25"/>
  <c r="E236" i="25"/>
  <c r="E237" i="25"/>
  <c r="E238" i="25"/>
  <c r="E239" i="25"/>
  <c r="E240" i="25"/>
  <c r="E241" i="25"/>
  <c r="E242" i="25"/>
  <c r="E243" i="25"/>
  <c r="E244" i="25"/>
  <c r="E245" i="25"/>
  <c r="E246" i="25"/>
  <c r="E247" i="25"/>
  <c r="E248" i="25"/>
  <c r="E249" i="25"/>
  <c r="E250" i="25"/>
  <c r="E251" i="25"/>
  <c r="E252" i="25"/>
  <c r="E253" i="25"/>
  <c r="E254" i="25"/>
  <c r="E255" i="25"/>
  <c r="E256" i="25"/>
  <c r="E257" i="25"/>
  <c r="E258" i="25"/>
  <c r="E259" i="25"/>
  <c r="E260" i="25"/>
  <c r="E261" i="25"/>
  <c r="E262" i="25"/>
  <c r="E263" i="25"/>
  <c r="E264" i="25"/>
  <c r="E265" i="25"/>
  <c r="E266" i="25"/>
  <c r="E267" i="25"/>
  <c r="E268" i="25"/>
  <c r="E269" i="25"/>
  <c r="E270" i="25"/>
  <c r="E271" i="25"/>
  <c r="E272" i="25"/>
  <c r="E273" i="25"/>
  <c r="E274" i="25"/>
  <c r="E275" i="25"/>
  <c r="E276" i="25"/>
  <c r="E277" i="25"/>
  <c r="E278" i="25"/>
  <c r="E279" i="25"/>
  <c r="E280" i="25"/>
  <c r="E281" i="25"/>
  <c r="E282" i="25"/>
  <c r="E283" i="25"/>
  <c r="E284" i="25"/>
  <c r="E285" i="25"/>
  <c r="E286" i="25"/>
  <c r="E287" i="25"/>
  <c r="E288" i="25"/>
  <c r="E289" i="25"/>
  <c r="E290" i="25"/>
  <c r="E291" i="25"/>
  <c r="E292" i="25"/>
  <c r="E293" i="25"/>
  <c r="E294" i="25"/>
  <c r="E295" i="25"/>
  <c r="E296" i="25"/>
  <c r="E297" i="25"/>
  <c r="E298" i="25"/>
  <c r="E299" i="25"/>
  <c r="E300" i="25"/>
  <c r="E301" i="25"/>
  <c r="E302" i="25"/>
  <c r="E303" i="25"/>
  <c r="E304" i="25"/>
  <c r="E305" i="25"/>
  <c r="E306" i="25"/>
  <c r="E307" i="25"/>
  <c r="E308" i="25"/>
  <c r="E309" i="25"/>
  <c r="E310" i="25"/>
  <c r="E311" i="25"/>
  <c r="E312" i="25"/>
  <c r="E313" i="25"/>
  <c r="E314" i="25"/>
  <c r="E315" i="25"/>
  <c r="E316" i="25"/>
  <c r="E317" i="25"/>
  <c r="E318" i="25"/>
  <c r="E319" i="25"/>
  <c r="E320" i="25"/>
  <c r="E321" i="25"/>
  <c r="E322" i="25"/>
  <c r="E323" i="25"/>
  <c r="E324" i="25"/>
  <c r="E325" i="25"/>
  <c r="E326" i="25"/>
  <c r="E327" i="25"/>
  <c r="E328" i="25"/>
  <c r="E329" i="25"/>
  <c r="E330" i="25"/>
  <c r="E331" i="25"/>
  <c r="E332" i="25"/>
  <c r="E333" i="25"/>
  <c r="E334" i="25"/>
  <c r="E335" i="25"/>
  <c r="E336" i="25"/>
  <c r="E337" i="25"/>
  <c r="E338" i="25"/>
  <c r="E339" i="25"/>
  <c r="E340" i="25"/>
  <c r="E341" i="25"/>
  <c r="E342" i="25"/>
  <c r="E343" i="25"/>
  <c r="E344" i="25"/>
  <c r="E345" i="25"/>
  <c r="E346" i="25"/>
  <c r="E347" i="25"/>
  <c r="E348" i="25"/>
  <c r="E349" i="25"/>
  <c r="E350" i="25"/>
  <c r="E351" i="25"/>
  <c r="E352" i="25"/>
  <c r="E353" i="25"/>
  <c r="E354" i="25"/>
  <c r="E355" i="25"/>
  <c r="E356" i="25"/>
  <c r="E357" i="25"/>
  <c r="E358" i="25"/>
  <c r="E359" i="25"/>
  <c r="E360" i="25"/>
  <c r="E361" i="25"/>
  <c r="E362" i="25"/>
  <c r="E363" i="25"/>
  <c r="E364" i="25"/>
  <c r="E365" i="25"/>
  <c r="E366" i="25"/>
  <c r="E367" i="25"/>
  <c r="E368" i="25"/>
  <c r="E369" i="25"/>
  <c r="E370" i="25"/>
  <c r="E371" i="25"/>
  <c r="E372" i="25"/>
  <c r="E373" i="25"/>
  <c r="E374" i="25"/>
  <c r="E375" i="25"/>
  <c r="E376" i="25"/>
  <c r="E377" i="25"/>
  <c r="E378" i="25"/>
  <c r="E379" i="25"/>
  <c r="E380" i="25"/>
  <c r="E381" i="25"/>
  <c r="E382" i="25"/>
  <c r="E383" i="25"/>
  <c r="E384" i="25"/>
  <c r="E385" i="25"/>
  <c r="E386" i="25"/>
  <c r="E387" i="25"/>
  <c r="E388" i="25"/>
  <c r="E389" i="25"/>
  <c r="E390" i="25"/>
  <c r="E391" i="25"/>
  <c r="E392" i="25"/>
  <c r="E393" i="25"/>
  <c r="E394" i="25"/>
  <c r="E395" i="25"/>
  <c r="E396" i="25"/>
  <c r="E397" i="25"/>
  <c r="E398" i="25"/>
  <c r="E399" i="25"/>
  <c r="E400" i="25"/>
  <c r="E401" i="25"/>
  <c r="E402" i="25"/>
  <c r="E403" i="25"/>
  <c r="E404" i="25"/>
  <c r="E405" i="25"/>
  <c r="E406" i="25"/>
  <c r="E407" i="25"/>
  <c r="E408" i="25"/>
  <c r="E409" i="25"/>
  <c r="E410" i="25"/>
  <c r="E411" i="25"/>
  <c r="E412" i="25"/>
  <c r="E413" i="25"/>
  <c r="E414" i="25"/>
  <c r="E415" i="25"/>
  <c r="E416" i="25"/>
  <c r="E417" i="25"/>
  <c r="E418" i="25"/>
  <c r="E419" i="25"/>
  <c r="E420" i="25"/>
  <c r="E421" i="25"/>
  <c r="E422" i="25"/>
  <c r="E423" i="25"/>
  <c r="E424" i="25"/>
  <c r="E425" i="25"/>
  <c r="E426" i="25"/>
  <c r="E427" i="25"/>
  <c r="E428" i="25"/>
  <c r="E429" i="25"/>
  <c r="E430" i="25"/>
  <c r="E431" i="25"/>
  <c r="E432" i="25"/>
  <c r="E433" i="25"/>
  <c r="E434" i="25"/>
  <c r="E435" i="25"/>
  <c r="E436" i="25"/>
  <c r="E437" i="25"/>
  <c r="E438" i="25"/>
  <c r="E439" i="25"/>
  <c r="E440" i="25"/>
  <c r="E441" i="25"/>
  <c r="E442" i="25"/>
  <c r="E443" i="25"/>
  <c r="E444" i="25"/>
  <c r="E445" i="25"/>
  <c r="E446" i="25"/>
  <c r="E447" i="25"/>
  <c r="E448" i="25"/>
  <c r="E449" i="25"/>
  <c r="E450" i="25"/>
  <c r="E451" i="25"/>
  <c r="E452" i="25"/>
  <c r="E453" i="25"/>
  <c r="E454" i="25"/>
  <c r="E455" i="25"/>
  <c r="E456" i="25"/>
  <c r="E457" i="25"/>
  <c r="E458" i="25"/>
  <c r="E459" i="25"/>
  <c r="E460" i="25"/>
  <c r="E461" i="25"/>
  <c r="E462" i="25"/>
  <c r="E463" i="25"/>
  <c r="E464" i="25"/>
  <c r="E465" i="25"/>
  <c r="E466" i="25"/>
  <c r="E467" i="25"/>
  <c r="E468" i="25"/>
  <c r="E469" i="25"/>
  <c r="E470" i="25"/>
  <c r="E471" i="25"/>
  <c r="E472" i="25"/>
  <c r="E473" i="25"/>
  <c r="E474" i="25"/>
  <c r="E475" i="25"/>
  <c r="E476" i="25"/>
  <c r="E477" i="25"/>
  <c r="E478" i="25"/>
  <c r="E479" i="25"/>
  <c r="E480" i="25"/>
  <c r="E481" i="25"/>
  <c r="E482" i="25"/>
  <c r="E483" i="25"/>
  <c r="E484" i="25"/>
  <c r="E485" i="25"/>
  <c r="E486" i="25"/>
  <c r="E487" i="25"/>
  <c r="E488" i="25"/>
  <c r="E489" i="25"/>
  <c r="E490" i="25"/>
  <c r="E491" i="25"/>
  <c r="E492" i="25"/>
  <c r="E493" i="25"/>
  <c r="E494" i="25"/>
  <c r="E495" i="25"/>
  <c r="E496" i="25"/>
  <c r="E497" i="25"/>
  <c r="E498" i="25"/>
  <c r="E499" i="25"/>
  <c r="E500" i="25"/>
  <c r="E501" i="25"/>
  <c r="E502" i="25"/>
  <c r="E503" i="25"/>
  <c r="E504" i="25"/>
  <c r="E505" i="25"/>
  <c r="E506" i="25"/>
  <c r="E507" i="25"/>
  <c r="E508" i="25"/>
  <c r="E509" i="25"/>
  <c r="E510" i="25"/>
  <c r="E511" i="25"/>
  <c r="E512" i="25"/>
  <c r="E513" i="25"/>
  <c r="E514" i="25"/>
  <c r="E515" i="25"/>
  <c r="E516" i="25"/>
  <c r="E517" i="25"/>
  <c r="E518" i="25"/>
  <c r="E519" i="25"/>
  <c r="E520" i="25"/>
  <c r="E521" i="25"/>
  <c r="E522" i="25"/>
  <c r="E523" i="25"/>
  <c r="E524" i="25"/>
  <c r="E525" i="25"/>
  <c r="E526" i="25"/>
  <c r="E527" i="25"/>
  <c r="E528" i="25"/>
  <c r="E529" i="25"/>
  <c r="E530" i="25"/>
  <c r="E531" i="25"/>
  <c r="E532" i="25"/>
  <c r="E533" i="25"/>
  <c r="E534" i="25"/>
  <c r="E535" i="25"/>
  <c r="E536" i="25"/>
  <c r="E537" i="25"/>
  <c r="E538" i="25"/>
  <c r="E539" i="25"/>
  <c r="E540" i="25"/>
  <c r="E541" i="25"/>
  <c r="E542" i="25"/>
  <c r="E543" i="25"/>
  <c r="E544" i="25"/>
  <c r="E545" i="25"/>
  <c r="E546" i="25"/>
  <c r="E547" i="25"/>
  <c r="E548" i="25"/>
  <c r="E549" i="25"/>
  <c r="E550" i="25"/>
  <c r="E551" i="25"/>
  <c r="E552" i="25"/>
  <c r="E553" i="25"/>
  <c r="E554" i="25"/>
  <c r="E555" i="25"/>
  <c r="E556" i="25"/>
  <c r="E557" i="25"/>
  <c r="E558" i="25"/>
  <c r="E559" i="25"/>
  <c r="E560" i="25"/>
  <c r="E561" i="25"/>
  <c r="E562" i="25"/>
  <c r="E563" i="25"/>
  <c r="E564" i="25"/>
  <c r="E565" i="25"/>
  <c r="E566" i="25"/>
  <c r="E567" i="25"/>
  <c r="E568" i="25"/>
  <c r="E569" i="25"/>
  <c r="E570" i="25"/>
  <c r="E571" i="25"/>
  <c r="E572" i="25"/>
  <c r="E573" i="25"/>
  <c r="E574" i="25"/>
  <c r="E575" i="25"/>
  <c r="E576" i="25"/>
  <c r="E577" i="25"/>
  <c r="E578" i="25"/>
  <c r="E579" i="25"/>
  <c r="E580" i="25"/>
  <c r="E581" i="25"/>
  <c r="E582" i="25"/>
  <c r="E583" i="25"/>
  <c r="E584" i="25"/>
  <c r="E585" i="25"/>
  <c r="E586" i="25"/>
  <c r="E587" i="25"/>
  <c r="E588" i="25"/>
  <c r="E589" i="25"/>
  <c r="E590" i="25"/>
  <c r="E591" i="25"/>
  <c r="E592" i="25"/>
  <c r="E593" i="25"/>
  <c r="E594" i="25"/>
  <c r="E595" i="25"/>
  <c r="E596" i="25"/>
  <c r="E597" i="25"/>
  <c r="E598" i="25"/>
  <c r="E599" i="25"/>
  <c r="E600" i="25"/>
  <c r="E601" i="25"/>
  <c r="E602" i="25"/>
  <c r="E603" i="25"/>
  <c r="E604" i="25"/>
  <c r="E605" i="25"/>
  <c r="E606" i="25"/>
  <c r="E607" i="25"/>
  <c r="E608" i="25"/>
  <c r="E609" i="25"/>
  <c r="E610" i="25"/>
  <c r="E611" i="25"/>
  <c r="E612" i="25"/>
  <c r="E613" i="25"/>
  <c r="E614" i="25"/>
  <c r="E615" i="25"/>
  <c r="E616" i="25"/>
  <c r="E617" i="25"/>
  <c r="E618" i="25"/>
  <c r="E619" i="25"/>
  <c r="E620" i="25"/>
  <c r="E621" i="25"/>
  <c r="E622" i="25"/>
  <c r="E623" i="25"/>
  <c r="E624" i="25"/>
  <c r="E625" i="25"/>
  <c r="E626" i="25"/>
  <c r="E627" i="25"/>
  <c r="E628" i="25"/>
  <c r="E629" i="25"/>
  <c r="E630" i="25"/>
  <c r="E631" i="25"/>
  <c r="E632" i="25"/>
  <c r="E633" i="25"/>
  <c r="E634" i="25"/>
  <c r="E635" i="25"/>
  <c r="E636" i="25"/>
  <c r="E637" i="25"/>
  <c r="E638" i="25"/>
  <c r="E639" i="25"/>
  <c r="E640" i="25"/>
  <c r="E641" i="25"/>
  <c r="E642" i="25"/>
  <c r="E643" i="25"/>
  <c r="E644" i="25"/>
  <c r="E645" i="25"/>
  <c r="E646" i="25"/>
  <c r="E647" i="25"/>
  <c r="E648" i="25"/>
  <c r="E649" i="25"/>
  <c r="E650" i="25"/>
  <c r="E651" i="25"/>
  <c r="E652" i="25"/>
  <c r="E653" i="25"/>
  <c r="E654" i="25"/>
  <c r="E655" i="25"/>
  <c r="E656" i="25"/>
  <c r="E657" i="25"/>
  <c r="E658" i="25"/>
  <c r="E659" i="25"/>
  <c r="E660" i="25"/>
  <c r="E661" i="25"/>
  <c r="E662" i="25"/>
  <c r="E663" i="25"/>
  <c r="E664" i="25"/>
  <c r="E665" i="25"/>
  <c r="E666" i="25"/>
  <c r="E667" i="25"/>
  <c r="E668" i="25"/>
  <c r="E669" i="25"/>
  <c r="E670" i="25"/>
  <c r="E671" i="25"/>
  <c r="E672" i="25"/>
  <c r="E673" i="25"/>
  <c r="E674" i="25"/>
  <c r="E675" i="25"/>
  <c r="E676" i="25"/>
  <c r="E677" i="25"/>
  <c r="E678" i="25"/>
  <c r="E679" i="25"/>
  <c r="E680" i="25"/>
  <c r="E681" i="25"/>
  <c r="E682" i="25"/>
  <c r="E683" i="25"/>
  <c r="E684" i="25"/>
  <c r="E685" i="25"/>
  <c r="E686" i="25"/>
  <c r="E687" i="25"/>
  <c r="E688" i="25"/>
  <c r="E689" i="25"/>
  <c r="E690" i="25"/>
  <c r="E691" i="25"/>
  <c r="E692" i="25"/>
  <c r="E693" i="25"/>
  <c r="E694" i="25"/>
  <c r="E695" i="25"/>
  <c r="E696" i="25"/>
  <c r="E697" i="25"/>
  <c r="E698" i="25"/>
  <c r="E699" i="25"/>
  <c r="E700" i="25"/>
  <c r="E701" i="25"/>
  <c r="E702" i="25"/>
  <c r="E703" i="25"/>
  <c r="E704" i="25"/>
  <c r="E705" i="25"/>
  <c r="E706" i="25"/>
  <c r="E707" i="25"/>
  <c r="E708" i="25"/>
  <c r="E709" i="25"/>
  <c r="E710" i="25"/>
  <c r="E711" i="25"/>
  <c r="E712" i="25"/>
  <c r="E713" i="25"/>
  <c r="E714" i="25"/>
  <c r="E715" i="25"/>
  <c r="E716" i="25"/>
  <c r="E717" i="25"/>
  <c r="E718" i="25"/>
  <c r="E719" i="25"/>
  <c r="E720" i="25"/>
  <c r="E721" i="25"/>
  <c r="E722" i="25"/>
  <c r="E723" i="25"/>
  <c r="E724" i="25"/>
  <c r="E725" i="25"/>
  <c r="E726" i="25"/>
  <c r="E727" i="25"/>
  <c r="E728" i="25"/>
  <c r="E729" i="25"/>
  <c r="E730" i="25"/>
  <c r="E731" i="25"/>
  <c r="E732" i="25"/>
  <c r="E733" i="25"/>
  <c r="E734" i="25"/>
  <c r="E735" i="25"/>
  <c r="E736" i="25"/>
  <c r="E737" i="25"/>
  <c r="E738" i="25"/>
  <c r="E739" i="25"/>
  <c r="E740" i="25"/>
  <c r="E741" i="25"/>
  <c r="E742" i="25"/>
  <c r="E743" i="25"/>
  <c r="E744" i="25"/>
  <c r="E745" i="25"/>
  <c r="E746" i="25"/>
  <c r="E747" i="25"/>
  <c r="E748" i="25"/>
  <c r="E749" i="25"/>
  <c r="E750" i="25"/>
  <c r="E751" i="25"/>
  <c r="E752" i="25"/>
  <c r="E753" i="25"/>
  <c r="E754" i="25"/>
  <c r="E755" i="25"/>
  <c r="E756" i="25"/>
  <c r="E757" i="25"/>
  <c r="E758" i="25"/>
  <c r="E759" i="25"/>
  <c r="E760" i="25"/>
  <c r="E761" i="25"/>
  <c r="E762" i="25"/>
  <c r="E763" i="25"/>
  <c r="E764" i="25"/>
  <c r="E765" i="25"/>
  <c r="E766" i="25"/>
  <c r="E767" i="25"/>
  <c r="E768" i="25"/>
  <c r="E769" i="25"/>
  <c r="E770" i="25"/>
  <c r="E771" i="25"/>
  <c r="E772" i="25"/>
  <c r="E773" i="25"/>
  <c r="E774" i="25"/>
  <c r="E775" i="25"/>
  <c r="E776" i="25"/>
  <c r="E777" i="25"/>
  <c r="E778" i="25"/>
  <c r="E779" i="25"/>
  <c r="E780" i="25"/>
  <c r="E781" i="25"/>
  <c r="E782" i="25"/>
  <c r="E783" i="25"/>
  <c r="E784" i="25"/>
  <c r="E785" i="25"/>
  <c r="E786" i="25"/>
  <c r="E787" i="25"/>
  <c r="E788" i="25"/>
  <c r="E789" i="25"/>
  <c r="E790" i="25"/>
  <c r="E791" i="25"/>
  <c r="E792" i="25"/>
  <c r="E793" i="25"/>
  <c r="E794" i="25"/>
  <c r="E795" i="25"/>
  <c r="E796" i="25"/>
  <c r="E797" i="25"/>
  <c r="E798" i="25"/>
  <c r="E799" i="25"/>
  <c r="E800" i="25"/>
  <c r="E801" i="25"/>
  <c r="E802" i="25"/>
  <c r="E803" i="25"/>
  <c r="E804" i="25"/>
  <c r="E805" i="25"/>
  <c r="E806" i="25"/>
  <c r="E807" i="25"/>
  <c r="E808" i="25"/>
  <c r="E809" i="25"/>
  <c r="E810" i="25"/>
  <c r="E811" i="25"/>
  <c r="E812" i="25"/>
  <c r="E813" i="25"/>
  <c r="E814" i="25"/>
  <c r="E815" i="25"/>
  <c r="E816" i="25"/>
  <c r="E817" i="25"/>
  <c r="E818" i="25"/>
  <c r="E819" i="25"/>
  <c r="E820" i="25"/>
  <c r="E821" i="25"/>
  <c r="E822" i="25"/>
  <c r="E823" i="25"/>
  <c r="E824" i="25"/>
  <c r="E825" i="25"/>
  <c r="E826" i="25"/>
  <c r="E827" i="25"/>
  <c r="E828" i="25"/>
  <c r="E829" i="25"/>
  <c r="E830" i="25"/>
  <c r="E831" i="25"/>
  <c r="E832" i="25"/>
  <c r="E833" i="25"/>
  <c r="E834" i="25"/>
  <c r="E835" i="25"/>
  <c r="E836" i="25"/>
  <c r="E837" i="25"/>
  <c r="E838" i="25"/>
  <c r="E839" i="25"/>
  <c r="E840" i="25"/>
  <c r="E841" i="25"/>
  <c r="E842" i="25"/>
  <c r="E843" i="25"/>
  <c r="E844" i="25"/>
  <c r="E845" i="25"/>
  <c r="E846" i="25"/>
  <c r="E847" i="25"/>
  <c r="E848" i="25"/>
  <c r="E849" i="25"/>
  <c r="E850" i="25"/>
  <c r="E851" i="25"/>
  <c r="E852" i="25"/>
  <c r="E853" i="25"/>
  <c r="E854" i="25"/>
  <c r="E855" i="25"/>
  <c r="E856" i="25"/>
  <c r="E857" i="25"/>
  <c r="E858" i="25"/>
  <c r="E859" i="25"/>
  <c r="E860" i="25"/>
  <c r="E861" i="25"/>
  <c r="E862" i="25"/>
  <c r="E863" i="25"/>
  <c r="E864" i="25"/>
  <c r="E865" i="25"/>
  <c r="E866" i="25"/>
  <c r="E867" i="25"/>
  <c r="E868" i="25"/>
  <c r="E869" i="25"/>
  <c r="E870" i="25"/>
  <c r="E871" i="25"/>
  <c r="E872" i="25"/>
  <c r="E873" i="25"/>
  <c r="E874" i="25"/>
  <c r="E875" i="25"/>
  <c r="E876" i="25"/>
  <c r="E877" i="25"/>
  <c r="E878" i="25"/>
  <c r="E879" i="25"/>
  <c r="E880" i="25"/>
  <c r="E881" i="25"/>
  <c r="E882" i="25"/>
  <c r="E883" i="25"/>
  <c r="E884" i="25"/>
  <c r="E885" i="25"/>
  <c r="E886" i="25"/>
  <c r="E887" i="25"/>
  <c r="E888" i="25"/>
  <c r="E889" i="25"/>
  <c r="E890" i="25"/>
  <c r="E891" i="25"/>
  <c r="E892" i="25"/>
  <c r="E893" i="25"/>
  <c r="E894" i="25"/>
  <c r="E895" i="25"/>
  <c r="E896" i="25"/>
  <c r="E897" i="25"/>
  <c r="E898" i="25"/>
  <c r="E899" i="25"/>
  <c r="E900" i="25"/>
  <c r="E901" i="25"/>
  <c r="E902" i="25"/>
  <c r="E903" i="25"/>
  <c r="E904" i="25"/>
  <c r="E905" i="25"/>
  <c r="E906" i="25"/>
  <c r="E907" i="25"/>
  <c r="E908" i="25"/>
  <c r="E909" i="25"/>
  <c r="E910" i="25"/>
  <c r="E911" i="25"/>
  <c r="E912" i="25"/>
  <c r="E913" i="25"/>
  <c r="E914" i="25"/>
  <c r="E915" i="25"/>
  <c r="E916" i="25"/>
  <c r="E917" i="25"/>
  <c r="E918" i="25"/>
  <c r="E919" i="25"/>
  <c r="E920" i="25"/>
  <c r="E921" i="25"/>
  <c r="E922" i="25"/>
  <c r="E923" i="25"/>
  <c r="E924" i="25"/>
  <c r="E925" i="25"/>
  <c r="E926" i="25"/>
  <c r="E927" i="25"/>
  <c r="E928" i="25"/>
  <c r="E929" i="25"/>
  <c r="E930" i="25"/>
  <c r="E931" i="25"/>
  <c r="E932" i="25"/>
  <c r="E933" i="25"/>
  <c r="E934" i="25"/>
  <c r="E935" i="25"/>
  <c r="E936" i="25"/>
  <c r="E937" i="25"/>
  <c r="E938" i="25"/>
  <c r="E939" i="25"/>
  <c r="E940" i="25"/>
  <c r="E941" i="25"/>
  <c r="E942" i="25"/>
  <c r="E943" i="25"/>
  <c r="E944" i="25"/>
  <c r="E945" i="25"/>
  <c r="E946" i="25"/>
  <c r="E947" i="25"/>
  <c r="E948" i="25"/>
  <c r="E949" i="25"/>
  <c r="E950" i="25"/>
  <c r="E951" i="25"/>
  <c r="E952" i="25"/>
  <c r="E953" i="25"/>
  <c r="E954" i="25"/>
  <c r="E955" i="25"/>
  <c r="E956" i="25"/>
  <c r="E957" i="25"/>
  <c r="E958" i="25"/>
  <c r="E959" i="25"/>
  <c r="E960" i="25"/>
  <c r="E961" i="25"/>
  <c r="E962" i="25"/>
  <c r="E963" i="25"/>
  <c r="E964" i="25"/>
  <c r="E965" i="25"/>
  <c r="E966" i="25"/>
  <c r="E967" i="25"/>
  <c r="E968" i="25"/>
  <c r="E969" i="25"/>
  <c r="E970" i="25"/>
  <c r="E971" i="25"/>
  <c r="E972" i="25"/>
  <c r="E973" i="25"/>
  <c r="E974" i="25"/>
  <c r="E975" i="25"/>
  <c r="E976" i="25"/>
  <c r="E977" i="25"/>
  <c r="E978" i="25"/>
  <c r="E979" i="25"/>
  <c r="E980" i="25"/>
  <c r="E981" i="25"/>
  <c r="E982" i="25"/>
  <c r="E983" i="25"/>
  <c r="E984" i="25"/>
  <c r="E985" i="25"/>
  <c r="E986" i="25"/>
  <c r="E987" i="25"/>
  <c r="E988" i="25"/>
  <c r="E989" i="25"/>
  <c r="E990" i="25"/>
  <c r="E991" i="25"/>
  <c r="E992" i="25"/>
  <c r="E993" i="25"/>
  <c r="E994" i="25"/>
  <c r="E995" i="25"/>
  <c r="E996" i="25"/>
  <c r="E997" i="25"/>
  <c r="E998" i="25"/>
  <c r="E999" i="25"/>
  <c r="E1000" i="25"/>
  <c r="E1001" i="25"/>
  <c r="E1002" i="25"/>
  <c r="E1003" i="25"/>
  <c r="E1004" i="25"/>
  <c r="E1005" i="25"/>
  <c r="E1006" i="25"/>
  <c r="E1007" i="25"/>
  <c r="E1008" i="25"/>
  <c r="E1009" i="25"/>
  <c r="E1010" i="25"/>
  <c r="E1011" i="25"/>
  <c r="E1012" i="25"/>
  <c r="E1013" i="25"/>
  <c r="E1014" i="25"/>
  <c r="E1015" i="25"/>
  <c r="E1016" i="25"/>
  <c r="E1017" i="25"/>
  <c r="E1018" i="25"/>
  <c r="E1019" i="25"/>
  <c r="E1020" i="25"/>
  <c r="E1021" i="25"/>
  <c r="E1022" i="25"/>
  <c r="E1023" i="25"/>
  <c r="E1024" i="25"/>
  <c r="E1025" i="25"/>
  <c r="E1026" i="25"/>
  <c r="E1027" i="25"/>
  <c r="E1028" i="25"/>
  <c r="E1029" i="25"/>
  <c r="E1030" i="25"/>
  <c r="E1031" i="25"/>
  <c r="E1032" i="25"/>
  <c r="E1033" i="25"/>
  <c r="E1034" i="25"/>
  <c r="E1035" i="25"/>
  <c r="E1036" i="25"/>
  <c r="E1037" i="25"/>
  <c r="E1038" i="25"/>
  <c r="E1039" i="25"/>
  <c r="E1040" i="25"/>
  <c r="E1041" i="25"/>
  <c r="E1042" i="25"/>
  <c r="E1043" i="25"/>
  <c r="E1044" i="25"/>
  <c r="E1045" i="25"/>
  <c r="E1046" i="25"/>
  <c r="E1047" i="25"/>
  <c r="E1048" i="25"/>
  <c r="E1049" i="25"/>
  <c r="E1050" i="25"/>
  <c r="E1051" i="25"/>
  <c r="E1052" i="25"/>
  <c r="E1053" i="25"/>
  <c r="E1054" i="25"/>
  <c r="E1055" i="25"/>
  <c r="E1056" i="25"/>
  <c r="E1057" i="25"/>
  <c r="E1058" i="25"/>
  <c r="E1059" i="25"/>
  <c r="E1060" i="25"/>
  <c r="E1061" i="25"/>
  <c r="E1062" i="25"/>
  <c r="E1063" i="25"/>
  <c r="E1064" i="25"/>
  <c r="E1065" i="25"/>
  <c r="E1066" i="25"/>
  <c r="E1067" i="25"/>
  <c r="E1068" i="25"/>
  <c r="E1069" i="25"/>
  <c r="E1070" i="25"/>
  <c r="E1071" i="25"/>
  <c r="E1072" i="25"/>
  <c r="E1073" i="25"/>
  <c r="E1074" i="25"/>
  <c r="E1075" i="25"/>
  <c r="E1076" i="25"/>
  <c r="E1077" i="25"/>
  <c r="E1078" i="25"/>
  <c r="E1079" i="25"/>
  <c r="E1080" i="25"/>
  <c r="E1081" i="25"/>
  <c r="E1082" i="25"/>
  <c r="E1083" i="25"/>
  <c r="E1084" i="25"/>
  <c r="E1085" i="25"/>
  <c r="E1086" i="25"/>
  <c r="E1087" i="25"/>
  <c r="E1088" i="25"/>
  <c r="E1089" i="25"/>
  <c r="E1090" i="25"/>
  <c r="E1091" i="25"/>
  <c r="E1092" i="25"/>
  <c r="E1093" i="25"/>
  <c r="E1094" i="25"/>
  <c r="E1095" i="25"/>
  <c r="E1096" i="25"/>
  <c r="E1097" i="25"/>
  <c r="E1098" i="25"/>
  <c r="E1099" i="25"/>
  <c r="E1100" i="25"/>
  <c r="E1101" i="25"/>
  <c r="E1102" i="25"/>
  <c r="E1103" i="25"/>
  <c r="E1104" i="25"/>
  <c r="E1105" i="25"/>
  <c r="E1106" i="25"/>
  <c r="E1107" i="25"/>
  <c r="E1108" i="25"/>
  <c r="E1109" i="25"/>
  <c r="E1110" i="25"/>
  <c r="E1111" i="25"/>
  <c r="E1112" i="25"/>
  <c r="E1113" i="25"/>
  <c r="E1114" i="25"/>
  <c r="E1115" i="25"/>
  <c r="E1116" i="25"/>
  <c r="E1117" i="25"/>
  <c r="E1118" i="25"/>
  <c r="E1119" i="25"/>
  <c r="E1120" i="25"/>
  <c r="E1121" i="25"/>
  <c r="E1122" i="25"/>
  <c r="E1123" i="25"/>
  <c r="E1124" i="25"/>
  <c r="E1125" i="25"/>
  <c r="E1126" i="25"/>
  <c r="E1127" i="25"/>
  <c r="E1128" i="25"/>
  <c r="E1129" i="25"/>
  <c r="E1130" i="25"/>
  <c r="E1131" i="25"/>
  <c r="E1132" i="25"/>
  <c r="E1133" i="25"/>
  <c r="E1134" i="25"/>
  <c r="E1135" i="25"/>
  <c r="E1136" i="25"/>
  <c r="E1137" i="25"/>
  <c r="E1138" i="25"/>
  <c r="E1139" i="25"/>
  <c r="E1140" i="25"/>
  <c r="E1141" i="25"/>
  <c r="E1142" i="25"/>
  <c r="E1143" i="25"/>
  <c r="E1144" i="25"/>
  <c r="E1145" i="25"/>
  <c r="E1146" i="25"/>
  <c r="E1147" i="25"/>
  <c r="E1148" i="25"/>
  <c r="E1149" i="25"/>
  <c r="E1150" i="25"/>
  <c r="E1151" i="25"/>
  <c r="E1152" i="25"/>
  <c r="E1153" i="25"/>
  <c r="E1154" i="25"/>
  <c r="E1155" i="25"/>
  <c r="E1156" i="25"/>
  <c r="E1157" i="25"/>
  <c r="E1158" i="25"/>
  <c r="E1159" i="25"/>
  <c r="E1160" i="25"/>
  <c r="E1161" i="25"/>
  <c r="E1162" i="25"/>
  <c r="E1163" i="25"/>
  <c r="E1164" i="25"/>
  <c r="E1165" i="25"/>
  <c r="E1166" i="25"/>
  <c r="E1167" i="25"/>
  <c r="E1168" i="25"/>
  <c r="E1169" i="25"/>
  <c r="E1170" i="25"/>
  <c r="E1171" i="25"/>
  <c r="E1172" i="25"/>
  <c r="E1173" i="25"/>
  <c r="E1174" i="25"/>
  <c r="E1175" i="25"/>
  <c r="E1176" i="25"/>
  <c r="E1177" i="25"/>
  <c r="E1178" i="25"/>
  <c r="E1179" i="25"/>
  <c r="E1180" i="25"/>
  <c r="E1181" i="25"/>
  <c r="E1182" i="25"/>
  <c r="E1183" i="25"/>
  <c r="E1184" i="25"/>
  <c r="E1185" i="25"/>
  <c r="E1186" i="25"/>
  <c r="E1187" i="25"/>
  <c r="E1188" i="25"/>
  <c r="E1189" i="25"/>
  <c r="E1190" i="25"/>
  <c r="E1191" i="25"/>
  <c r="E1192" i="25"/>
  <c r="E1193" i="25"/>
  <c r="E1194" i="25"/>
  <c r="E1195" i="25"/>
  <c r="E1196" i="25"/>
  <c r="E1197" i="25"/>
  <c r="E1198" i="25"/>
  <c r="E1199" i="25"/>
  <c r="E1200" i="25"/>
  <c r="E1201" i="25"/>
  <c r="E1202" i="25"/>
  <c r="E1203" i="25"/>
  <c r="E1204" i="25"/>
  <c r="E1205" i="25"/>
  <c r="E1206" i="25"/>
  <c r="E1207" i="25"/>
  <c r="E1208" i="25"/>
  <c r="E1209" i="25"/>
  <c r="E1210" i="25"/>
  <c r="E1211" i="25"/>
  <c r="E1212" i="25"/>
  <c r="E1213" i="25"/>
  <c r="E1214" i="25"/>
  <c r="E1215" i="25"/>
  <c r="E1216" i="25"/>
  <c r="E1217" i="25"/>
  <c r="E1218" i="25"/>
  <c r="E1219" i="25"/>
  <c r="E1220" i="25"/>
  <c r="E1221" i="25"/>
  <c r="E1222" i="25"/>
  <c r="E1223" i="25"/>
  <c r="E1224" i="25"/>
  <c r="E1225" i="25"/>
  <c r="E1226" i="25"/>
  <c r="E1227" i="25"/>
  <c r="E1228" i="25"/>
  <c r="E1229" i="25"/>
  <c r="E1230" i="25"/>
  <c r="E1231" i="25"/>
  <c r="E1232" i="25"/>
  <c r="E1233" i="25"/>
  <c r="E1234" i="25"/>
  <c r="E1235" i="25"/>
  <c r="E1236" i="25"/>
  <c r="E1237" i="25"/>
  <c r="E1238" i="25"/>
  <c r="E1239" i="25"/>
  <c r="E1240" i="25"/>
  <c r="E1241" i="25"/>
  <c r="E1242" i="25"/>
  <c r="E1243" i="25"/>
  <c r="E1244" i="25"/>
  <c r="E1245" i="25"/>
  <c r="E1246" i="25"/>
  <c r="E1247" i="25"/>
  <c r="E1248" i="25"/>
  <c r="E1249" i="25"/>
  <c r="E1250" i="25"/>
  <c r="E1251" i="25"/>
  <c r="E1252" i="25"/>
  <c r="E1253" i="25"/>
  <c r="E1254" i="25"/>
  <c r="E1255" i="25"/>
  <c r="E1256" i="25"/>
  <c r="E1257" i="25"/>
  <c r="E1258" i="25"/>
  <c r="E1259" i="25"/>
  <c r="E1260" i="25"/>
  <c r="E1261" i="25"/>
  <c r="E1262" i="25"/>
  <c r="E1263" i="25"/>
  <c r="E1264" i="25"/>
  <c r="E1265" i="25"/>
  <c r="E1266" i="25"/>
  <c r="E1267" i="25"/>
  <c r="E1268" i="25"/>
  <c r="E1269" i="25"/>
  <c r="E1270" i="25"/>
  <c r="E1271" i="25"/>
  <c r="E1272" i="25"/>
  <c r="E1273" i="25"/>
  <c r="E1274" i="25"/>
  <c r="E1275" i="25"/>
  <c r="E1276" i="25"/>
  <c r="E1277" i="25"/>
  <c r="E1278" i="25"/>
  <c r="E1279" i="25"/>
  <c r="E1280" i="25"/>
  <c r="E1281" i="25"/>
  <c r="E1282" i="25"/>
  <c r="E1283" i="25"/>
  <c r="E1284" i="25"/>
  <c r="E1285" i="25"/>
  <c r="E1286" i="25"/>
  <c r="E1287" i="25"/>
  <c r="E1288" i="25"/>
  <c r="E1289" i="25"/>
  <c r="E1290" i="25"/>
  <c r="E1291" i="25"/>
  <c r="E1292" i="25"/>
  <c r="E1293" i="25"/>
  <c r="E1294" i="25"/>
  <c r="E1295" i="25"/>
  <c r="E1296" i="25"/>
  <c r="E1297" i="25"/>
  <c r="E1298" i="25"/>
  <c r="E1299" i="25"/>
  <c r="E1300" i="25"/>
  <c r="E1301" i="25"/>
  <c r="E1302" i="25"/>
  <c r="E1303" i="25"/>
  <c r="E1304" i="25"/>
  <c r="E1305" i="25"/>
  <c r="E1306" i="25"/>
  <c r="E1307" i="25"/>
  <c r="E1308" i="25"/>
  <c r="E1309" i="25"/>
  <c r="E1310" i="25"/>
  <c r="E1311" i="25"/>
  <c r="E1312" i="25"/>
  <c r="E1313" i="25"/>
  <c r="E1314" i="25"/>
  <c r="E1315" i="25"/>
  <c r="E1316" i="25"/>
  <c r="E1317" i="25"/>
  <c r="E1318" i="25"/>
  <c r="E1319" i="25"/>
  <c r="E1320" i="25"/>
  <c r="E1321" i="25"/>
  <c r="E1322" i="25"/>
  <c r="E1323" i="25"/>
  <c r="E1324" i="25"/>
  <c r="E1325" i="25"/>
  <c r="E1326" i="25"/>
  <c r="E1327" i="25"/>
  <c r="E1328" i="25"/>
  <c r="E1329" i="25"/>
  <c r="E1330" i="25"/>
  <c r="E1331" i="25"/>
  <c r="E1332" i="25"/>
  <c r="E1333" i="25"/>
  <c r="E1334" i="25"/>
  <c r="E1335" i="25"/>
  <c r="E1336" i="25"/>
  <c r="E1337" i="25"/>
  <c r="E1338" i="25"/>
  <c r="E1339" i="25"/>
  <c r="E1340" i="25"/>
  <c r="E1341" i="25"/>
  <c r="E1342" i="25"/>
  <c r="E1343" i="25"/>
  <c r="E1344" i="25"/>
  <c r="E1345" i="25"/>
  <c r="E1346" i="25"/>
  <c r="E1347" i="25"/>
  <c r="E1348" i="25"/>
  <c r="E1349" i="25"/>
  <c r="E1350" i="25"/>
  <c r="E1351" i="25"/>
  <c r="E1352" i="25"/>
  <c r="E1353" i="25"/>
  <c r="E1354" i="25"/>
  <c r="E1355" i="25"/>
  <c r="E1356" i="25"/>
  <c r="E1357" i="25"/>
  <c r="E1358" i="25"/>
  <c r="E1359" i="25"/>
  <c r="E1360" i="25"/>
  <c r="E1361" i="25"/>
  <c r="E1362" i="25"/>
  <c r="E1363" i="25"/>
  <c r="E1364" i="25"/>
  <c r="E1365" i="25"/>
  <c r="E1366" i="25"/>
  <c r="E1367" i="25"/>
  <c r="E1368" i="25"/>
  <c r="E1369" i="25"/>
  <c r="E1370" i="25"/>
  <c r="E1371" i="25"/>
  <c r="E1372" i="25"/>
  <c r="E1373" i="25"/>
  <c r="E1374" i="25"/>
  <c r="E1375" i="25"/>
  <c r="E1376" i="25"/>
  <c r="E1377" i="25"/>
  <c r="E1378" i="25"/>
  <c r="E1379" i="25"/>
  <c r="E1380" i="25"/>
  <c r="E1381" i="25"/>
  <c r="E1382" i="25"/>
  <c r="E1383" i="25"/>
  <c r="E1384" i="25"/>
  <c r="E1385" i="25"/>
  <c r="E1386" i="25"/>
  <c r="E1387" i="25"/>
  <c r="E1388" i="25"/>
  <c r="E1389" i="25"/>
  <c r="E1390" i="25"/>
  <c r="E1391" i="25"/>
  <c r="E1392" i="25"/>
  <c r="E1393" i="25"/>
  <c r="E1394" i="25"/>
  <c r="E1395" i="25"/>
  <c r="E1396" i="25"/>
  <c r="E1397" i="25"/>
  <c r="E1398" i="25"/>
  <c r="E1399" i="25"/>
  <c r="E1400" i="25"/>
  <c r="E1401" i="25"/>
  <c r="E1402" i="25"/>
  <c r="E1403" i="25"/>
  <c r="E1404" i="25"/>
  <c r="E1405" i="25"/>
  <c r="E1406" i="25"/>
  <c r="E1407" i="25"/>
  <c r="E1408" i="25"/>
  <c r="E1409" i="25"/>
  <c r="E1410" i="25"/>
  <c r="E1411" i="25"/>
  <c r="E1412" i="25"/>
  <c r="E1413" i="25"/>
  <c r="E1414" i="25"/>
  <c r="E1415" i="25"/>
  <c r="E1416" i="25"/>
  <c r="E1417" i="25"/>
  <c r="E1418" i="25"/>
  <c r="E1419" i="25"/>
  <c r="E1420" i="25"/>
  <c r="E1421" i="25"/>
  <c r="E1422" i="25"/>
  <c r="E1423" i="25"/>
  <c r="E1424" i="25"/>
  <c r="E1425" i="25"/>
  <c r="E1426" i="25"/>
  <c r="E1427" i="25"/>
  <c r="E1428" i="25"/>
  <c r="E1429" i="25"/>
  <c r="E1430" i="25"/>
  <c r="E1431" i="25"/>
  <c r="E1432" i="25"/>
  <c r="E1433" i="25"/>
  <c r="E1434" i="25"/>
  <c r="E1435" i="25"/>
  <c r="E1436" i="25"/>
  <c r="E1437" i="25"/>
  <c r="E1438" i="25"/>
  <c r="E1439" i="25"/>
  <c r="E1440" i="25"/>
  <c r="E1441" i="25"/>
  <c r="E1442" i="25"/>
  <c r="E1443" i="25"/>
  <c r="E1444" i="25"/>
  <c r="E1445" i="25"/>
  <c r="E1446" i="25"/>
  <c r="E1447" i="25"/>
  <c r="E1448" i="25"/>
  <c r="E1449" i="25"/>
  <c r="E1450" i="25"/>
  <c r="E1451" i="25"/>
  <c r="E1452" i="25"/>
  <c r="E1453" i="25"/>
  <c r="E1454" i="25"/>
  <c r="E1455" i="25"/>
  <c r="E1456" i="25"/>
  <c r="E1457" i="25"/>
  <c r="E1458" i="25"/>
  <c r="E1459" i="25"/>
  <c r="E1460" i="25"/>
  <c r="E1461" i="25"/>
  <c r="E1462" i="25"/>
  <c r="E1463" i="25"/>
  <c r="E1464" i="25"/>
  <c r="E1465" i="25"/>
  <c r="E1466" i="25"/>
  <c r="E1467" i="25"/>
  <c r="E1468" i="25"/>
  <c r="E1469" i="25"/>
  <c r="E1470" i="25"/>
  <c r="E1471" i="25"/>
  <c r="E1472" i="25"/>
  <c r="E1473" i="25"/>
  <c r="E1474" i="25"/>
  <c r="E1475" i="25"/>
  <c r="E1476" i="25"/>
  <c r="E1477" i="25"/>
  <c r="E1478" i="25"/>
  <c r="E1479" i="25"/>
  <c r="E1480" i="25"/>
  <c r="E1481" i="25"/>
  <c r="E1482" i="25"/>
  <c r="E1483" i="25"/>
  <c r="E1484" i="25"/>
  <c r="E1485" i="25"/>
  <c r="E1486" i="25"/>
  <c r="E1487" i="25"/>
  <c r="E1488" i="25"/>
  <c r="E1489" i="25"/>
  <c r="E1490" i="25"/>
  <c r="E1491" i="25"/>
  <c r="E1492" i="25"/>
  <c r="E1493" i="25"/>
  <c r="E1494" i="25"/>
  <c r="E1495" i="25"/>
  <c r="E1496" i="25"/>
  <c r="E1497" i="25"/>
  <c r="E1498" i="25"/>
  <c r="E1499" i="25"/>
  <c r="E1500" i="25"/>
  <c r="E1501" i="25"/>
  <c r="E1502" i="25"/>
  <c r="E1503" i="25"/>
  <c r="E1504" i="25"/>
  <c r="E1505" i="25"/>
  <c r="E1506" i="25"/>
  <c r="E1507" i="25"/>
  <c r="E1508" i="25"/>
  <c r="E1509" i="25"/>
  <c r="E1510" i="25"/>
  <c r="E1511" i="25"/>
  <c r="E1512" i="25"/>
  <c r="E1513" i="25"/>
  <c r="E1514" i="25"/>
  <c r="E1515" i="25"/>
  <c r="E1516" i="25"/>
  <c r="E1517" i="25"/>
  <c r="E1518" i="25"/>
  <c r="E1519" i="25"/>
  <c r="E1520" i="25"/>
  <c r="E1521" i="25"/>
  <c r="E1522" i="25"/>
  <c r="E1523" i="25"/>
  <c r="E1524" i="25"/>
  <c r="E1525" i="25"/>
  <c r="E1526" i="25"/>
  <c r="E1527" i="25"/>
  <c r="E1528" i="25"/>
  <c r="E1529" i="25"/>
  <c r="E1530" i="25"/>
  <c r="E1531" i="25"/>
  <c r="E1532" i="25"/>
  <c r="E1533" i="25"/>
  <c r="E1534" i="25"/>
  <c r="E1535" i="25"/>
  <c r="E1536" i="25"/>
  <c r="E1537" i="25"/>
  <c r="E1538" i="25"/>
  <c r="E1539" i="25"/>
  <c r="E1540" i="25"/>
  <c r="E1541" i="25"/>
  <c r="E1542" i="25"/>
  <c r="E1543" i="25"/>
  <c r="E1544" i="25"/>
  <c r="E1545" i="25"/>
  <c r="E1546" i="25"/>
  <c r="E1547" i="25"/>
  <c r="E1548" i="25"/>
  <c r="E1549" i="25"/>
  <c r="E1550" i="25"/>
  <c r="E1551" i="25"/>
  <c r="E1552" i="25"/>
  <c r="E1553" i="25"/>
  <c r="E1554" i="25"/>
  <c r="E1555" i="25"/>
  <c r="E1556" i="25"/>
  <c r="E1557" i="25"/>
  <c r="E2" i="25"/>
  <c r="C454" i="23"/>
  <c r="C483" i="23"/>
  <c r="C512" i="23"/>
  <c r="C541" i="23"/>
  <c r="C570" i="23"/>
  <c r="C484" i="23"/>
  <c r="C598" i="23"/>
  <c r="C599" i="23"/>
  <c r="C600" i="23"/>
  <c r="C601" i="23"/>
  <c r="C602" i="23"/>
  <c r="C603" i="23"/>
  <c r="C604" i="23"/>
  <c r="C605" i="23"/>
  <c r="C606" i="23"/>
  <c r="C607" i="23"/>
  <c r="C608" i="23"/>
  <c r="C609" i="23"/>
  <c r="C610" i="23"/>
  <c r="C611" i="23"/>
  <c r="C612" i="23"/>
  <c r="C613" i="23"/>
  <c r="C614" i="23"/>
  <c r="C615" i="23"/>
  <c r="C616" i="23"/>
  <c r="C617" i="23"/>
  <c r="C618" i="23"/>
  <c r="C619" i="23"/>
  <c r="C620" i="23"/>
  <c r="C621" i="23"/>
  <c r="C571" i="23"/>
  <c r="C572" i="23"/>
  <c r="C573" i="23"/>
  <c r="C574" i="23"/>
  <c r="C575" i="23"/>
  <c r="C576" i="23"/>
  <c r="C577" i="23"/>
  <c r="C578" i="23"/>
  <c r="C579" i="23"/>
  <c r="C580" i="23"/>
  <c r="C581" i="23"/>
  <c r="C582" i="23"/>
  <c r="C583" i="23"/>
  <c r="C584" i="23"/>
  <c r="C585" i="23"/>
  <c r="C586" i="23"/>
  <c r="C587" i="23"/>
  <c r="C588" i="23"/>
  <c r="C589" i="23"/>
  <c r="C590" i="23"/>
  <c r="C591" i="23"/>
  <c r="C592" i="23"/>
  <c r="C593" i="23"/>
  <c r="C594" i="23"/>
  <c r="C595" i="23"/>
  <c r="C596" i="23"/>
  <c r="C597" i="23"/>
  <c r="C569" i="23"/>
  <c r="C542" i="23"/>
  <c r="C543" i="23"/>
  <c r="C544" i="23"/>
  <c r="C545" i="23"/>
  <c r="C546" i="23"/>
  <c r="C547" i="23"/>
  <c r="C548" i="23"/>
  <c r="C549" i="23"/>
  <c r="C550" i="23"/>
  <c r="C551" i="23"/>
  <c r="C552" i="23"/>
  <c r="C553" i="23"/>
  <c r="C554" i="23"/>
  <c r="C555" i="23"/>
  <c r="C556" i="23"/>
  <c r="C557" i="23"/>
  <c r="C558" i="23"/>
  <c r="C559" i="23"/>
  <c r="C560" i="23"/>
  <c r="C561" i="23"/>
  <c r="C562" i="23"/>
  <c r="C563" i="23"/>
  <c r="C564" i="23"/>
  <c r="C565" i="23"/>
  <c r="C566" i="23"/>
  <c r="C567" i="23"/>
  <c r="C568" i="23"/>
  <c r="C540" i="23"/>
  <c r="C539" i="23"/>
  <c r="C511" i="23"/>
  <c r="C513" i="23"/>
  <c r="C514" i="23"/>
  <c r="C515" i="23"/>
  <c r="C516" i="23"/>
  <c r="C517" i="23"/>
  <c r="C518" i="23"/>
  <c r="C519" i="23"/>
  <c r="C520" i="23"/>
  <c r="C521" i="23"/>
  <c r="C522" i="23"/>
  <c r="C523" i="23"/>
  <c r="C524" i="23"/>
  <c r="C525" i="23"/>
  <c r="C526" i="23"/>
  <c r="C527" i="23"/>
  <c r="C528" i="23"/>
  <c r="C529" i="23"/>
  <c r="C530" i="23"/>
  <c r="C531" i="23"/>
  <c r="C532" i="23"/>
  <c r="C533" i="23"/>
  <c r="C534" i="23"/>
  <c r="C535" i="23"/>
  <c r="C536" i="23"/>
  <c r="C537" i="23"/>
  <c r="C538" i="23"/>
  <c r="C510" i="23"/>
  <c r="C508" i="23"/>
  <c r="C509" i="23"/>
  <c r="C485" i="23"/>
  <c r="C486" i="23"/>
  <c r="C487" i="23"/>
  <c r="C488" i="23"/>
  <c r="C489" i="23"/>
  <c r="C490" i="23"/>
  <c r="C491" i="23"/>
  <c r="C492" i="23"/>
  <c r="C493" i="23"/>
  <c r="C494" i="23"/>
  <c r="C495" i="23"/>
  <c r="C496" i="23"/>
  <c r="C497" i="23"/>
  <c r="C498" i="23"/>
  <c r="C499" i="23"/>
  <c r="C500" i="23"/>
  <c r="C501" i="23"/>
  <c r="C502" i="23"/>
  <c r="C503" i="23"/>
  <c r="C504" i="23"/>
  <c r="C505" i="23"/>
  <c r="C506" i="23"/>
  <c r="C507" i="23"/>
  <c r="C482" i="23"/>
  <c r="C455" i="23"/>
  <c r="C456" i="23"/>
  <c r="C457" i="23"/>
  <c r="C458" i="23"/>
  <c r="C459" i="23"/>
  <c r="C460" i="23"/>
  <c r="C461" i="23"/>
  <c r="C462" i="23"/>
  <c r="C463" i="23"/>
  <c r="C464" i="23"/>
  <c r="C465" i="23"/>
  <c r="C466" i="23"/>
  <c r="C467" i="23"/>
  <c r="C468" i="23"/>
  <c r="C469" i="23"/>
  <c r="C470" i="23"/>
  <c r="C471" i="23"/>
  <c r="C472" i="23"/>
  <c r="C473" i="23"/>
  <c r="C474" i="23"/>
  <c r="C475" i="23"/>
  <c r="C476" i="23"/>
  <c r="C477" i="23"/>
  <c r="C478" i="23"/>
  <c r="C479" i="23"/>
  <c r="C480" i="23"/>
  <c r="C481" i="23"/>
  <c r="C453" i="23"/>
  <c r="C429" i="23"/>
  <c r="C430" i="23"/>
  <c r="C431" i="23"/>
  <c r="C432" i="23"/>
  <c r="C433" i="23"/>
  <c r="C434" i="23"/>
  <c r="C435" i="23"/>
  <c r="C436" i="23"/>
  <c r="C437" i="23"/>
  <c r="C438" i="23"/>
  <c r="C439" i="23"/>
  <c r="C440" i="23"/>
  <c r="C441" i="23"/>
  <c r="C442" i="23"/>
  <c r="C443" i="23"/>
  <c r="C444" i="23"/>
  <c r="C445" i="23"/>
  <c r="C446" i="23"/>
  <c r="C447" i="23"/>
  <c r="C448" i="23"/>
  <c r="C449" i="23"/>
  <c r="C450" i="23"/>
  <c r="C451" i="23"/>
  <c r="C452" i="23"/>
  <c r="C428" i="23"/>
  <c r="C404" i="23"/>
  <c r="C405" i="23"/>
  <c r="C406" i="23"/>
  <c r="C407" i="23"/>
  <c r="C408" i="23"/>
  <c r="C409" i="23"/>
  <c r="C410" i="23"/>
  <c r="C411" i="23"/>
  <c r="C412" i="23"/>
  <c r="C413" i="23"/>
  <c r="C414" i="23"/>
  <c r="C415" i="23"/>
  <c r="C416" i="23"/>
  <c r="C417" i="23"/>
  <c r="C418" i="23"/>
  <c r="C419" i="23"/>
  <c r="C420" i="23"/>
  <c r="C421" i="23"/>
  <c r="C422" i="23"/>
  <c r="C423" i="23"/>
  <c r="C424" i="23"/>
  <c r="C425" i="23"/>
  <c r="C426" i="23"/>
  <c r="C427" i="23"/>
  <c r="C403" i="23"/>
  <c r="C379" i="23"/>
  <c r="C380" i="23"/>
  <c r="C381" i="23"/>
  <c r="C382" i="23"/>
  <c r="C383" i="23"/>
  <c r="C384" i="23"/>
  <c r="C385" i="23"/>
  <c r="C386" i="23"/>
  <c r="C387" i="23"/>
  <c r="C388" i="23"/>
  <c r="C389" i="23"/>
  <c r="C390" i="23"/>
  <c r="C391" i="23"/>
  <c r="C392" i="23"/>
  <c r="C393" i="23"/>
  <c r="C394" i="23"/>
  <c r="C395" i="23"/>
  <c r="C396" i="23"/>
  <c r="C397" i="23"/>
  <c r="C398" i="23"/>
  <c r="C399" i="23"/>
  <c r="C400" i="23"/>
  <c r="C401" i="23"/>
  <c r="C402" i="23"/>
  <c r="C378" i="23"/>
  <c r="C354" i="23"/>
  <c r="C355" i="23"/>
  <c r="C356" i="23"/>
  <c r="C357" i="23"/>
  <c r="C358" i="23"/>
  <c r="C359" i="23"/>
  <c r="C360" i="23"/>
  <c r="C361" i="23"/>
  <c r="C362" i="23"/>
  <c r="C363" i="23"/>
  <c r="C364" i="23"/>
  <c r="C365" i="23"/>
  <c r="C366" i="23"/>
  <c r="C367" i="23"/>
  <c r="C368" i="23"/>
  <c r="C369" i="23"/>
  <c r="C370" i="23"/>
  <c r="C371" i="23"/>
  <c r="C372" i="23"/>
  <c r="C373" i="23"/>
  <c r="C374" i="23"/>
  <c r="C375" i="23"/>
  <c r="C376" i="23"/>
  <c r="C377" i="23"/>
  <c r="C353" i="23"/>
  <c r="C329" i="23"/>
  <c r="C330" i="23"/>
  <c r="C331" i="23"/>
  <c r="C332" i="23"/>
  <c r="C333" i="23"/>
  <c r="C334" i="23"/>
  <c r="C335" i="23"/>
  <c r="C336" i="23"/>
  <c r="C337" i="23"/>
  <c r="C338" i="23"/>
  <c r="C339" i="23"/>
  <c r="C340" i="23"/>
  <c r="C341" i="23"/>
  <c r="C342" i="23"/>
  <c r="C343" i="23"/>
  <c r="C344" i="23"/>
  <c r="C345" i="23"/>
  <c r="C346" i="23"/>
  <c r="C347" i="23"/>
  <c r="C348" i="23"/>
  <c r="C349" i="23"/>
  <c r="C350" i="23"/>
  <c r="C351" i="23"/>
  <c r="C352" i="23"/>
  <c r="C328" i="23"/>
  <c r="C304" i="23"/>
  <c r="C305" i="23"/>
  <c r="C306" i="23"/>
  <c r="C307" i="23"/>
  <c r="C308" i="23"/>
  <c r="C309" i="23"/>
  <c r="C310" i="23"/>
  <c r="C311" i="23"/>
  <c r="C312" i="23"/>
  <c r="C313" i="23"/>
  <c r="C314" i="23"/>
  <c r="C315" i="23"/>
  <c r="C316" i="23"/>
  <c r="C317" i="23"/>
  <c r="C318" i="23"/>
  <c r="C319" i="23"/>
  <c r="C320" i="23"/>
  <c r="C321" i="23"/>
  <c r="C322" i="23"/>
  <c r="C323" i="23"/>
  <c r="C324" i="23"/>
  <c r="C325" i="23"/>
  <c r="C326" i="23"/>
  <c r="C327" i="23"/>
  <c r="C303" i="23"/>
  <c r="C279" i="23"/>
  <c r="C280" i="23"/>
  <c r="C281" i="23"/>
  <c r="C282" i="23"/>
  <c r="C283" i="23"/>
  <c r="C284" i="23"/>
  <c r="C285" i="23"/>
  <c r="C286" i="23"/>
  <c r="C287" i="23"/>
  <c r="C288" i="23"/>
  <c r="C289" i="23"/>
  <c r="C290" i="23"/>
  <c r="C291" i="23"/>
  <c r="C292" i="23"/>
  <c r="C293" i="23"/>
  <c r="C294" i="23"/>
  <c r="C295" i="23"/>
  <c r="C296" i="23"/>
  <c r="C297" i="23"/>
  <c r="C298" i="23"/>
  <c r="C299" i="23"/>
  <c r="C300" i="23"/>
  <c r="C301" i="23"/>
  <c r="C302" i="23"/>
  <c r="C278" i="23"/>
  <c r="C254" i="23"/>
  <c r="C255" i="23"/>
  <c r="C256" i="23"/>
  <c r="C257" i="23"/>
  <c r="C258" i="23"/>
  <c r="C259" i="23"/>
  <c r="C260" i="23"/>
  <c r="C261" i="23"/>
  <c r="C262" i="23"/>
  <c r="C263" i="23"/>
  <c r="C264" i="23"/>
  <c r="C265" i="23"/>
  <c r="C266" i="23"/>
  <c r="C267" i="23"/>
  <c r="C268" i="23"/>
  <c r="C269" i="23"/>
  <c r="C270" i="23"/>
  <c r="C271" i="23"/>
  <c r="C272" i="23"/>
  <c r="C273" i="23"/>
  <c r="C274" i="23"/>
  <c r="C275" i="23"/>
  <c r="C276" i="23"/>
  <c r="C277" i="23"/>
  <c r="C253" i="23"/>
  <c r="C252" i="23"/>
  <c r="C229" i="23"/>
  <c r="C230" i="23"/>
  <c r="C231" i="23"/>
  <c r="C232" i="23"/>
  <c r="C233" i="23"/>
  <c r="C234" i="23"/>
  <c r="C235" i="23"/>
  <c r="C236" i="23"/>
  <c r="C237" i="23"/>
  <c r="C238" i="23"/>
  <c r="C239" i="23"/>
  <c r="C240" i="23"/>
  <c r="C241" i="23"/>
  <c r="C242" i="23"/>
  <c r="C243" i="23"/>
  <c r="C244" i="23"/>
  <c r="C245" i="23"/>
  <c r="C246" i="23"/>
  <c r="C247" i="23"/>
  <c r="C248" i="23"/>
  <c r="C249" i="23"/>
  <c r="C250" i="23"/>
  <c r="C251" i="23"/>
  <c r="C228" i="23"/>
  <c r="C227" i="23"/>
  <c r="C203" i="23"/>
  <c r="C204" i="23"/>
  <c r="C205" i="23"/>
  <c r="C206" i="23"/>
  <c r="C207" i="23"/>
  <c r="C208" i="23"/>
  <c r="C209" i="23"/>
  <c r="C210" i="23"/>
  <c r="C211" i="23"/>
  <c r="C212" i="23"/>
  <c r="C213" i="23"/>
  <c r="C214" i="23"/>
  <c r="C215" i="23"/>
  <c r="C216" i="23"/>
  <c r="C217" i="23"/>
  <c r="C218" i="23"/>
  <c r="C219" i="23"/>
  <c r="C220" i="23"/>
  <c r="C221" i="23"/>
  <c r="C222" i="23"/>
  <c r="C223" i="23"/>
  <c r="C224" i="23"/>
  <c r="C225" i="23"/>
  <c r="C226" i="23"/>
  <c r="C197" i="23"/>
  <c r="C198" i="23"/>
  <c r="C199" i="23"/>
  <c r="C200" i="23"/>
  <c r="C201" i="23"/>
  <c r="C202" i="23"/>
  <c r="C179" i="23"/>
  <c r="C180" i="23"/>
  <c r="C181" i="23"/>
  <c r="C182" i="23"/>
  <c r="C183" i="23"/>
  <c r="C184" i="23"/>
  <c r="C185" i="23"/>
  <c r="C186" i="23"/>
  <c r="C187" i="23"/>
  <c r="C188" i="23"/>
  <c r="C189" i="23"/>
  <c r="C190" i="23"/>
  <c r="C191" i="23"/>
  <c r="C192" i="23"/>
  <c r="C193" i="23"/>
  <c r="C194" i="23"/>
  <c r="C195" i="23"/>
  <c r="C196" i="23"/>
  <c r="C178" i="23"/>
  <c r="C154" i="23"/>
  <c r="C155" i="23"/>
  <c r="C156" i="23"/>
  <c r="C157" i="23"/>
  <c r="C158" i="23"/>
  <c r="C159" i="23"/>
  <c r="C160" i="23"/>
  <c r="C161" i="23"/>
  <c r="C162" i="23"/>
  <c r="C163" i="23"/>
  <c r="C164" i="23"/>
  <c r="C165" i="23"/>
  <c r="C166" i="23"/>
  <c r="C167" i="23"/>
  <c r="C168" i="23"/>
  <c r="C169" i="23"/>
  <c r="C170" i="23"/>
  <c r="C171" i="23"/>
  <c r="C172" i="23"/>
  <c r="C173" i="23"/>
  <c r="C174" i="23"/>
  <c r="C175" i="23"/>
  <c r="C176" i="23"/>
  <c r="C129" i="23"/>
  <c r="C130" i="23"/>
  <c r="C131" i="23"/>
  <c r="C132" i="23"/>
  <c r="C133" i="23"/>
  <c r="C134" i="23"/>
  <c r="C135" i="23"/>
  <c r="C136" i="23"/>
  <c r="C137" i="23"/>
  <c r="C138" i="23"/>
  <c r="C139" i="23"/>
  <c r="C140" i="23"/>
  <c r="C141" i="23"/>
  <c r="C142" i="23"/>
  <c r="C143" i="23"/>
  <c r="C144" i="23"/>
  <c r="C145" i="23"/>
  <c r="C147" i="23"/>
  <c r="C148" i="23"/>
  <c r="C149" i="23"/>
  <c r="C150" i="23"/>
  <c r="C151" i="23"/>
  <c r="C128" i="23"/>
  <c r="C104" i="23"/>
  <c r="C105" i="23"/>
  <c r="C106" i="23"/>
  <c r="C107" i="23"/>
  <c r="C108" i="23"/>
  <c r="C109" i="23"/>
  <c r="C110" i="23"/>
  <c r="C111" i="23"/>
  <c r="C112" i="23"/>
  <c r="C113" i="23"/>
  <c r="C114" i="23"/>
  <c r="C115" i="23"/>
  <c r="C116" i="23"/>
  <c r="C117" i="23"/>
  <c r="C118" i="23"/>
  <c r="C119" i="23"/>
  <c r="C120" i="23"/>
  <c r="C121" i="23"/>
  <c r="C122" i="23"/>
  <c r="C123" i="23"/>
  <c r="C124" i="23"/>
  <c r="C125" i="23"/>
  <c r="C126" i="23"/>
  <c r="C127" i="23"/>
  <c r="C103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C78" i="23"/>
  <c r="C77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53" i="23"/>
  <c r="C52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29" i="23"/>
  <c r="C30" i="23"/>
  <c r="C31" i="23"/>
  <c r="C32" i="23"/>
  <c r="C33" i="23"/>
  <c r="C34" i="23"/>
  <c r="C35" i="23"/>
  <c r="C36" i="23"/>
  <c r="C37" i="23"/>
  <c r="C38" i="23"/>
  <c r="C28" i="23"/>
  <c r="C27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4" i="23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71" i="25"/>
  <c r="A172" i="25"/>
  <c r="A173" i="25"/>
  <c r="A174" i="25"/>
  <c r="A175" i="25"/>
  <c r="A176" i="25"/>
  <c r="A177" i="25"/>
  <c r="A178" i="25"/>
  <c r="A179" i="25"/>
  <c r="A180" i="25"/>
  <c r="A181" i="25"/>
  <c r="A182" i="25"/>
  <c r="A183" i="25"/>
  <c r="A184" i="25"/>
  <c r="A185" i="25"/>
  <c r="A186" i="25"/>
  <c r="A187" i="25"/>
  <c r="A188" i="25"/>
  <c r="A189" i="25"/>
  <c r="A190" i="25"/>
  <c r="A191" i="25"/>
  <c r="A192" i="25"/>
  <c r="A193" i="25"/>
  <c r="A194" i="25"/>
  <c r="A195" i="25"/>
  <c r="A196" i="25"/>
  <c r="A197" i="25"/>
  <c r="A198" i="25"/>
  <c r="A199" i="25"/>
  <c r="A200" i="25"/>
  <c r="A201" i="25"/>
  <c r="A202" i="25"/>
  <c r="A203" i="25"/>
  <c r="A204" i="25"/>
  <c r="A205" i="25"/>
  <c r="A206" i="25"/>
  <c r="A207" i="25"/>
  <c r="A208" i="25"/>
  <c r="A209" i="25"/>
  <c r="A210" i="25"/>
  <c r="A211" i="25"/>
  <c r="A212" i="25"/>
  <c r="A213" i="25"/>
  <c r="A214" i="25"/>
  <c r="A215" i="25"/>
  <c r="A216" i="25"/>
  <c r="A217" i="25"/>
  <c r="A218" i="25"/>
  <c r="A219" i="25"/>
  <c r="A220" i="25"/>
  <c r="A221" i="25"/>
  <c r="A222" i="25"/>
  <c r="A223" i="25"/>
  <c r="A224" i="25"/>
  <c r="A225" i="25"/>
  <c r="A226" i="25"/>
  <c r="A227" i="25"/>
  <c r="A228" i="25"/>
  <c r="A229" i="25"/>
  <c r="A230" i="25"/>
  <c r="A231" i="25"/>
  <c r="A232" i="25"/>
  <c r="A233" i="25"/>
  <c r="A234" i="25"/>
  <c r="A235" i="25"/>
  <c r="A236" i="25"/>
  <c r="A237" i="25"/>
  <c r="A238" i="25"/>
  <c r="A239" i="25"/>
  <c r="A240" i="25"/>
  <c r="A241" i="25"/>
  <c r="A242" i="25"/>
  <c r="A243" i="25"/>
  <c r="A244" i="25"/>
  <c r="A245" i="25"/>
  <c r="A246" i="25"/>
  <c r="A247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374" i="25"/>
  <c r="A375" i="25"/>
  <c r="A376" i="25"/>
  <c r="A377" i="25"/>
  <c r="A378" i="25"/>
  <c r="A379" i="25"/>
  <c r="A380" i="25"/>
  <c r="A381" i="25"/>
  <c r="A382" i="25"/>
  <c r="A383" i="25"/>
  <c r="A384" i="25"/>
  <c r="A385" i="25"/>
  <c r="A386" i="25"/>
  <c r="A387" i="25"/>
  <c r="A388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408" i="25"/>
  <c r="A409" i="25"/>
  <c r="A410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445" i="25"/>
  <c r="A446" i="25"/>
  <c r="A447" i="25"/>
  <c r="A448" i="25"/>
  <c r="A449" i="25"/>
  <c r="A450" i="25"/>
  <c r="A451" i="25"/>
  <c r="A452" i="25"/>
  <c r="A453" i="25"/>
  <c r="A454" i="25"/>
  <c r="A455" i="25"/>
  <c r="A456" i="25"/>
  <c r="A457" i="25"/>
  <c r="A458" i="25"/>
  <c r="A459" i="25"/>
  <c r="A460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516" i="25"/>
  <c r="A517" i="25"/>
  <c r="A518" i="25"/>
  <c r="A519" i="25"/>
  <c r="A520" i="25"/>
  <c r="A521" i="25"/>
  <c r="A522" i="25"/>
  <c r="A523" i="25"/>
  <c r="A524" i="25"/>
  <c r="A525" i="25"/>
  <c r="A526" i="25"/>
  <c r="A527" i="25"/>
  <c r="A528" i="25"/>
  <c r="A529" i="25"/>
  <c r="A530" i="25"/>
  <c r="A531" i="25"/>
  <c r="A532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99" i="25"/>
  <c r="A600" i="25"/>
  <c r="A601" i="25"/>
  <c r="A602" i="25"/>
  <c r="A603" i="25"/>
  <c r="A604" i="25"/>
  <c r="A605" i="25"/>
  <c r="A606" i="25"/>
  <c r="A607" i="25"/>
  <c r="A608" i="25"/>
  <c r="A609" i="25"/>
  <c r="A610" i="25"/>
  <c r="A611" i="25"/>
  <c r="A612" i="25"/>
  <c r="A613" i="25"/>
  <c r="A614" i="25"/>
  <c r="A615" i="25"/>
  <c r="A616" i="25"/>
  <c r="A617" i="25"/>
  <c r="A618" i="25"/>
  <c r="A619" i="25"/>
  <c r="A620" i="25"/>
  <c r="A621" i="25"/>
  <c r="A622" i="25"/>
  <c r="A623" i="25"/>
  <c r="A624" i="25"/>
  <c r="A625" i="25"/>
  <c r="A626" i="25"/>
  <c r="A627" i="25"/>
  <c r="A628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48" i="25"/>
  <c r="A649" i="25"/>
  <c r="A650" i="25"/>
  <c r="A651" i="25"/>
  <c r="A652" i="25"/>
  <c r="A653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78" i="25"/>
  <c r="A679" i="25"/>
  <c r="A680" i="25"/>
  <c r="A681" i="25"/>
  <c r="A682" i="25"/>
  <c r="A683" i="25"/>
  <c r="A684" i="25"/>
  <c r="A685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705" i="25"/>
  <c r="A706" i="25"/>
  <c r="A707" i="25"/>
  <c r="A708" i="25"/>
  <c r="A709" i="25"/>
  <c r="A710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735" i="25"/>
  <c r="A736" i="25"/>
  <c r="A737" i="25"/>
  <c r="A738" i="25"/>
  <c r="A739" i="25"/>
  <c r="A740" i="25"/>
  <c r="A741" i="25"/>
  <c r="A742" i="25"/>
  <c r="A743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A757" i="25"/>
  <c r="A758" i="25"/>
  <c r="A759" i="25"/>
  <c r="A760" i="25"/>
  <c r="A761" i="25"/>
  <c r="A762" i="25"/>
  <c r="A763" i="25"/>
  <c r="A764" i="25"/>
  <c r="A765" i="25"/>
  <c r="A766" i="25"/>
  <c r="A767" i="25"/>
  <c r="A768" i="25"/>
  <c r="A769" i="25"/>
  <c r="A770" i="25"/>
  <c r="A771" i="25"/>
  <c r="A772" i="25"/>
  <c r="A773" i="25"/>
  <c r="A774" i="25"/>
  <c r="A775" i="25"/>
  <c r="A776" i="25"/>
  <c r="A777" i="25"/>
  <c r="A778" i="25"/>
  <c r="A779" i="25"/>
  <c r="A780" i="25"/>
  <c r="A781" i="25"/>
  <c r="A782" i="25"/>
  <c r="A783" i="25"/>
  <c r="A784" i="25"/>
  <c r="A785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815" i="25"/>
  <c r="A816" i="25"/>
  <c r="A817" i="25"/>
  <c r="A818" i="25"/>
  <c r="A819" i="25"/>
  <c r="A820" i="25"/>
  <c r="A821" i="25"/>
  <c r="A822" i="25"/>
  <c r="A823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A839" i="25"/>
  <c r="A840" i="25"/>
  <c r="A841" i="25"/>
  <c r="A842" i="25"/>
  <c r="A843" i="25"/>
  <c r="A844" i="25"/>
  <c r="A845" i="25"/>
  <c r="A846" i="25"/>
  <c r="A847" i="25"/>
  <c r="A848" i="25"/>
  <c r="A849" i="25"/>
  <c r="A850" i="25"/>
  <c r="A851" i="25"/>
  <c r="A852" i="25"/>
  <c r="A853" i="25"/>
  <c r="A854" i="25"/>
  <c r="A855" i="25"/>
  <c r="A856" i="25"/>
  <c r="A857" i="25"/>
  <c r="A858" i="25"/>
  <c r="A859" i="25"/>
  <c r="A860" i="25"/>
  <c r="A861" i="25"/>
  <c r="A862" i="25"/>
  <c r="A863" i="25"/>
  <c r="A864" i="25"/>
  <c r="A865" i="25"/>
  <c r="A866" i="25"/>
  <c r="A867" i="25"/>
  <c r="A868" i="25"/>
  <c r="A869" i="25"/>
  <c r="A870" i="25"/>
  <c r="A871" i="25"/>
  <c r="A872" i="25"/>
  <c r="A873" i="25"/>
  <c r="A874" i="25"/>
  <c r="A875" i="25"/>
  <c r="A876" i="25"/>
  <c r="A877" i="25"/>
  <c r="A878" i="25"/>
  <c r="A879" i="25"/>
  <c r="A880" i="25"/>
  <c r="A881" i="25"/>
  <c r="A882" i="25"/>
  <c r="A883" i="25"/>
  <c r="A884" i="25"/>
  <c r="A885" i="25"/>
  <c r="A886" i="25"/>
  <c r="A887" i="25"/>
  <c r="A888" i="25"/>
  <c r="A889" i="25"/>
  <c r="A890" i="25"/>
  <c r="A891" i="25"/>
  <c r="A892" i="25"/>
  <c r="A893" i="25"/>
  <c r="A894" i="25"/>
  <c r="A895" i="25"/>
  <c r="A896" i="25"/>
  <c r="A897" i="25"/>
  <c r="A898" i="25"/>
  <c r="A899" i="25"/>
  <c r="A900" i="25"/>
  <c r="A901" i="25"/>
  <c r="A902" i="25"/>
  <c r="A903" i="25"/>
  <c r="A904" i="25"/>
  <c r="A905" i="25"/>
  <c r="A906" i="25"/>
  <c r="A907" i="25"/>
  <c r="A908" i="25"/>
  <c r="A909" i="25"/>
  <c r="A910" i="25"/>
  <c r="A911" i="25"/>
  <c r="A912" i="25"/>
  <c r="A913" i="25"/>
  <c r="A914" i="25"/>
  <c r="A915" i="25"/>
  <c r="A916" i="25"/>
  <c r="A917" i="25"/>
  <c r="A918" i="25"/>
  <c r="A919" i="25"/>
  <c r="A920" i="25"/>
  <c r="A921" i="25"/>
  <c r="A922" i="25"/>
  <c r="A923" i="25"/>
  <c r="A924" i="25"/>
  <c r="A925" i="25"/>
  <c r="A926" i="25"/>
  <c r="A927" i="25"/>
  <c r="A928" i="25"/>
  <c r="A929" i="25"/>
  <c r="A930" i="25"/>
  <c r="A931" i="25"/>
  <c r="A932" i="25"/>
  <c r="A933" i="25"/>
  <c r="A934" i="25"/>
  <c r="A935" i="25"/>
  <c r="A936" i="25"/>
  <c r="A937" i="25"/>
  <c r="A938" i="25"/>
  <c r="A939" i="25"/>
  <c r="A940" i="25"/>
  <c r="A941" i="25"/>
  <c r="A942" i="25"/>
  <c r="A943" i="25"/>
  <c r="A944" i="25"/>
  <c r="A945" i="25"/>
  <c r="A946" i="25"/>
  <c r="A947" i="25"/>
  <c r="A948" i="25"/>
  <c r="A949" i="25"/>
  <c r="A950" i="25"/>
  <c r="A951" i="25"/>
  <c r="A952" i="25"/>
  <c r="A953" i="25"/>
  <c r="A954" i="25"/>
  <c r="A955" i="25"/>
  <c r="A956" i="25"/>
  <c r="A957" i="25"/>
  <c r="A958" i="25"/>
  <c r="A959" i="25"/>
  <c r="A960" i="25"/>
  <c r="A961" i="25"/>
  <c r="A962" i="25"/>
  <c r="A963" i="25"/>
  <c r="A964" i="25"/>
  <c r="A965" i="25"/>
  <c r="A966" i="25"/>
  <c r="A967" i="25"/>
  <c r="A968" i="25"/>
  <c r="A969" i="25"/>
  <c r="A970" i="25"/>
  <c r="A971" i="25"/>
  <c r="A972" i="25"/>
  <c r="A973" i="25"/>
  <c r="A974" i="25"/>
  <c r="A975" i="25"/>
  <c r="A976" i="25"/>
  <c r="A977" i="25"/>
  <c r="A978" i="25"/>
  <c r="A979" i="25"/>
  <c r="A980" i="25"/>
  <c r="A981" i="25"/>
  <c r="A982" i="25"/>
  <c r="A983" i="25"/>
  <c r="A984" i="25"/>
  <c r="A985" i="25"/>
  <c r="A986" i="25"/>
  <c r="A987" i="25"/>
  <c r="A988" i="25"/>
  <c r="A989" i="25"/>
  <c r="A990" i="25"/>
  <c r="A991" i="25"/>
  <c r="A992" i="25"/>
  <c r="A993" i="25"/>
  <c r="A994" i="25"/>
  <c r="A995" i="25"/>
  <c r="A996" i="25"/>
  <c r="A997" i="25"/>
  <c r="A998" i="25"/>
  <c r="A999" i="25"/>
  <c r="A1000" i="25"/>
  <c r="A1001" i="25"/>
  <c r="A1002" i="25"/>
  <c r="A1003" i="25"/>
  <c r="A1004" i="25"/>
  <c r="A1005" i="25"/>
  <c r="A1006" i="25"/>
  <c r="A1007" i="25"/>
  <c r="A1008" i="25"/>
  <c r="A1009" i="25"/>
  <c r="A1010" i="25"/>
  <c r="A1011" i="25"/>
  <c r="A1012" i="25"/>
  <c r="A1013" i="25"/>
  <c r="A1014" i="25"/>
  <c r="A1015" i="25"/>
  <c r="A1016" i="25"/>
  <c r="A1017" i="25"/>
  <c r="A1018" i="25"/>
  <c r="A1019" i="25"/>
  <c r="A1020" i="25"/>
  <c r="A1021" i="25"/>
  <c r="A1022" i="25"/>
  <c r="A1023" i="25"/>
  <c r="A1024" i="25"/>
  <c r="A1025" i="25"/>
  <c r="A1026" i="25"/>
  <c r="A1027" i="25"/>
  <c r="A1028" i="25"/>
  <c r="A1029" i="25"/>
  <c r="A1030" i="25"/>
  <c r="A1031" i="25"/>
  <c r="A1032" i="25"/>
  <c r="A1033" i="25"/>
  <c r="A1034" i="25"/>
  <c r="A1035" i="25"/>
  <c r="A1036" i="25"/>
  <c r="A1037" i="25"/>
  <c r="A1038" i="25"/>
  <c r="A1039" i="25"/>
  <c r="A1040" i="25"/>
  <c r="A1041" i="25"/>
  <c r="A1042" i="25"/>
  <c r="A1043" i="25"/>
  <c r="A1044" i="25"/>
  <c r="A1045" i="25"/>
  <c r="A1046" i="25"/>
  <c r="A1047" i="25"/>
  <c r="A1048" i="25"/>
  <c r="A1049" i="25"/>
  <c r="A1050" i="25"/>
  <c r="A1051" i="25"/>
  <c r="A1052" i="25"/>
  <c r="A1053" i="25"/>
  <c r="A1054" i="25"/>
  <c r="A1055" i="25"/>
  <c r="A1056" i="25"/>
  <c r="A1057" i="25"/>
  <c r="A1058" i="25"/>
  <c r="A1059" i="25"/>
  <c r="A1060" i="25"/>
  <c r="A1061" i="25"/>
  <c r="A1062" i="25"/>
  <c r="A1063" i="25"/>
  <c r="A1064" i="25"/>
  <c r="A1065" i="25"/>
  <c r="A1066" i="25"/>
  <c r="A1067" i="25"/>
  <c r="A1068" i="25"/>
  <c r="A1069" i="25"/>
  <c r="A1070" i="25"/>
  <c r="A1071" i="25"/>
  <c r="A1072" i="25"/>
  <c r="A1073" i="25"/>
  <c r="A1074" i="25"/>
  <c r="A1075" i="25"/>
  <c r="A1076" i="25"/>
  <c r="A1077" i="25"/>
  <c r="A1078" i="25"/>
  <c r="A1079" i="25"/>
  <c r="A1080" i="25"/>
  <c r="A1081" i="25"/>
  <c r="A1082" i="25"/>
  <c r="A1083" i="25"/>
  <c r="A1084" i="25"/>
  <c r="A1085" i="25"/>
  <c r="A1086" i="25"/>
  <c r="A1087" i="25"/>
  <c r="A1088" i="25"/>
  <c r="A1089" i="25"/>
  <c r="A1090" i="25"/>
  <c r="A1091" i="25"/>
  <c r="A1092" i="25"/>
  <c r="A1093" i="25"/>
  <c r="A1094" i="25"/>
  <c r="A1095" i="25"/>
  <c r="A1096" i="25"/>
  <c r="A1097" i="25"/>
  <c r="A1098" i="25"/>
  <c r="A1099" i="25"/>
  <c r="A1100" i="25"/>
  <c r="A1101" i="25"/>
  <c r="A1102" i="25"/>
  <c r="A1103" i="25"/>
  <c r="A1104" i="25"/>
  <c r="A1105" i="25"/>
  <c r="A1106" i="25"/>
  <c r="A1107" i="25"/>
  <c r="A1108" i="25"/>
  <c r="A1109" i="25"/>
  <c r="A1110" i="25"/>
  <c r="A1111" i="25"/>
  <c r="A1112" i="25"/>
  <c r="A1113" i="25"/>
  <c r="A1114" i="25"/>
  <c r="A1115" i="25"/>
  <c r="A1116" i="25"/>
  <c r="A1117" i="25"/>
  <c r="A1118" i="25"/>
  <c r="A1119" i="25"/>
  <c r="A1120" i="25"/>
  <c r="A1121" i="25"/>
  <c r="A1122" i="25"/>
  <c r="A1123" i="25"/>
  <c r="A1124" i="25"/>
  <c r="A1125" i="25"/>
  <c r="A1126" i="25"/>
  <c r="A1127" i="25"/>
  <c r="A1128" i="25"/>
  <c r="A1129" i="25"/>
  <c r="A1130" i="25"/>
  <c r="A1131" i="25"/>
  <c r="A1132" i="25"/>
  <c r="A1133" i="25"/>
  <c r="A1134" i="25"/>
  <c r="A1135" i="25"/>
  <c r="A1136" i="25"/>
  <c r="A1137" i="25"/>
  <c r="A1138" i="25"/>
  <c r="A1139" i="25"/>
  <c r="A1140" i="25"/>
  <c r="A1141" i="25"/>
  <c r="A1142" i="25"/>
  <c r="A1143" i="25"/>
  <c r="A1144" i="25"/>
  <c r="A1145" i="25"/>
  <c r="A1146" i="25"/>
  <c r="A1147" i="25"/>
  <c r="A1148" i="25"/>
  <c r="A1149" i="25"/>
  <c r="A1150" i="25"/>
  <c r="A1151" i="25"/>
  <c r="A1152" i="25"/>
  <c r="A1153" i="25"/>
  <c r="A1154" i="25"/>
  <c r="A1155" i="25"/>
  <c r="A1156" i="25"/>
  <c r="A1157" i="25"/>
  <c r="A1158" i="25"/>
  <c r="A1159" i="25"/>
  <c r="A1160" i="25"/>
  <c r="A1161" i="25"/>
  <c r="A1162" i="25"/>
  <c r="A1163" i="25"/>
  <c r="A1164" i="25"/>
  <c r="A1165" i="25"/>
  <c r="A1166" i="25"/>
  <c r="A1167" i="25"/>
  <c r="A1168" i="25"/>
  <c r="A1169" i="25"/>
  <c r="A1170" i="25"/>
  <c r="A1171" i="25"/>
  <c r="A1172" i="25"/>
  <c r="A1173" i="25"/>
  <c r="A1174" i="25"/>
  <c r="A1175" i="25"/>
  <c r="A1176" i="25"/>
  <c r="A1177" i="25"/>
  <c r="A1178" i="25"/>
  <c r="A1179" i="25"/>
  <c r="A1180" i="25"/>
  <c r="A1181" i="25"/>
  <c r="A1182" i="25"/>
  <c r="A1183" i="25"/>
  <c r="A1184" i="25"/>
  <c r="A1185" i="25"/>
  <c r="A1186" i="25"/>
  <c r="A1187" i="25"/>
  <c r="A1188" i="25"/>
  <c r="A1189" i="25"/>
  <c r="A1190" i="25"/>
  <c r="A1191" i="25"/>
  <c r="A1192" i="25"/>
  <c r="A1193" i="25"/>
  <c r="A1194" i="25"/>
  <c r="A1195" i="25"/>
  <c r="A1196" i="25"/>
  <c r="A1197" i="25"/>
  <c r="A1198" i="25"/>
  <c r="A1199" i="25"/>
  <c r="A1200" i="25"/>
  <c r="A1201" i="25"/>
  <c r="A1202" i="25"/>
  <c r="A1203" i="25"/>
  <c r="A1204" i="25"/>
  <c r="A1205" i="25"/>
  <c r="A1206" i="25"/>
  <c r="A1207" i="25"/>
  <c r="A1208" i="25"/>
  <c r="A1209" i="25"/>
  <c r="A1210" i="25"/>
  <c r="A1211" i="25"/>
  <c r="A1212" i="25"/>
  <c r="A1213" i="25"/>
  <c r="A1214" i="25"/>
  <c r="A1215" i="25"/>
  <c r="A1216" i="25"/>
  <c r="A1217" i="25"/>
  <c r="A1218" i="25"/>
  <c r="A1219" i="25"/>
  <c r="A1220" i="25"/>
  <c r="A1221" i="25"/>
  <c r="A1222" i="25"/>
  <c r="A1223" i="25"/>
  <c r="A1224" i="25"/>
  <c r="A1225" i="25"/>
  <c r="A1226" i="25"/>
  <c r="A1227" i="25"/>
  <c r="A1228" i="25"/>
  <c r="A1229" i="25"/>
  <c r="A1230" i="25"/>
  <c r="A1231" i="25"/>
  <c r="A1232" i="25"/>
  <c r="A1233" i="25"/>
  <c r="A1234" i="25"/>
  <c r="A1235" i="25"/>
  <c r="A1236" i="25"/>
  <c r="A1237" i="25"/>
  <c r="A1238" i="25"/>
  <c r="A1239" i="25"/>
  <c r="A1240" i="25"/>
  <c r="A1241" i="25"/>
  <c r="A1242" i="25"/>
  <c r="A1243" i="25"/>
  <c r="A1244" i="25"/>
  <c r="A1245" i="25"/>
  <c r="A1246" i="25"/>
  <c r="A1247" i="25"/>
  <c r="A1248" i="25"/>
  <c r="A1249" i="25"/>
  <c r="A1250" i="25"/>
  <c r="A1251" i="25"/>
  <c r="A1252" i="25"/>
  <c r="A1253" i="25"/>
  <c r="A1254" i="25"/>
  <c r="A1255" i="25"/>
  <c r="A1256" i="25"/>
  <c r="A1257" i="25"/>
  <c r="A1258" i="25"/>
  <c r="A1259" i="25"/>
  <c r="A1260" i="25"/>
  <c r="A1261" i="25"/>
  <c r="A1262" i="25"/>
  <c r="A1263" i="25"/>
  <c r="A1264" i="25"/>
  <c r="A1265" i="25"/>
  <c r="A1266" i="25"/>
  <c r="A1267" i="25"/>
  <c r="A1268" i="25"/>
  <c r="A1269" i="25"/>
  <c r="A1270" i="25"/>
  <c r="A1271" i="25"/>
  <c r="A1272" i="25"/>
  <c r="A1273" i="25"/>
  <c r="A1274" i="25"/>
  <c r="A1275" i="25"/>
  <c r="A1276" i="25"/>
  <c r="A1277" i="25"/>
  <c r="A1278" i="25"/>
  <c r="A1279" i="25"/>
  <c r="A1280" i="25"/>
  <c r="A1281" i="25"/>
  <c r="A1282" i="25"/>
  <c r="A1283" i="25"/>
  <c r="A1284" i="25"/>
  <c r="A1285" i="25"/>
  <c r="A1286" i="25"/>
  <c r="A1287" i="25"/>
  <c r="A1288" i="25"/>
  <c r="A1289" i="25"/>
  <c r="A1290" i="25"/>
  <c r="A1291" i="25"/>
  <c r="A1292" i="25"/>
  <c r="A1293" i="25"/>
  <c r="A1294" i="25"/>
  <c r="A1295" i="25"/>
  <c r="A1296" i="25"/>
  <c r="A1297" i="25"/>
  <c r="A1298" i="25"/>
  <c r="A1299" i="25"/>
  <c r="A1300" i="25"/>
  <c r="A1301" i="25"/>
  <c r="A1302" i="25"/>
  <c r="A1303" i="25"/>
  <c r="A1304" i="25"/>
  <c r="A1305" i="25"/>
  <c r="A1306" i="25"/>
  <c r="A1307" i="25"/>
  <c r="A1308" i="25"/>
  <c r="A1309" i="25"/>
  <c r="A1310" i="25"/>
  <c r="A1311" i="25"/>
  <c r="A1312" i="25"/>
  <c r="A1313" i="25"/>
  <c r="A1314" i="25"/>
  <c r="A1315" i="25"/>
  <c r="A1316" i="25"/>
  <c r="A1317" i="25"/>
  <c r="A1318" i="25"/>
  <c r="A1319" i="25"/>
  <c r="A1320" i="25"/>
  <c r="A1321" i="25"/>
  <c r="A1322" i="25"/>
  <c r="A1323" i="25"/>
  <c r="A1324" i="25"/>
  <c r="A1325" i="25"/>
  <c r="A1326" i="25"/>
  <c r="A1327" i="25"/>
  <c r="A1328" i="25"/>
  <c r="A1329" i="25"/>
  <c r="A1330" i="25"/>
  <c r="A1331" i="25"/>
  <c r="A1332" i="25"/>
  <c r="A1333" i="25"/>
  <c r="A1334" i="25"/>
  <c r="A1335" i="25"/>
  <c r="A1336" i="25"/>
  <c r="A1337" i="25"/>
  <c r="A1338" i="25"/>
  <c r="A1339" i="25"/>
  <c r="A1340" i="25"/>
  <c r="A1341" i="25"/>
  <c r="A1342" i="25"/>
  <c r="A1343" i="25"/>
  <c r="A1344" i="25"/>
  <c r="A1345" i="25"/>
  <c r="A1346" i="25"/>
  <c r="A1347" i="25"/>
  <c r="A1348" i="25"/>
  <c r="A1349" i="25"/>
  <c r="A1350" i="25"/>
  <c r="A1351" i="25"/>
  <c r="A1352" i="25"/>
  <c r="A1353" i="25"/>
  <c r="A1354" i="25"/>
  <c r="A1355" i="25"/>
  <c r="A1356" i="25"/>
  <c r="A1357" i="25"/>
  <c r="A1358" i="25"/>
  <c r="A1359" i="25"/>
  <c r="A1360" i="25"/>
  <c r="A1361" i="25"/>
  <c r="A1362" i="25"/>
  <c r="A1363" i="25"/>
  <c r="A1364" i="25"/>
  <c r="A1365" i="25"/>
  <c r="A1366" i="25"/>
  <c r="A1367" i="25"/>
  <c r="A1368" i="25"/>
  <c r="A1369" i="25"/>
  <c r="A1370" i="25"/>
  <c r="A1371" i="25"/>
  <c r="A1372" i="25"/>
  <c r="A1373" i="25"/>
  <c r="A1374" i="25"/>
  <c r="A1375" i="25"/>
  <c r="A1376" i="25"/>
  <c r="A1377" i="25"/>
  <c r="A1378" i="25"/>
  <c r="A1379" i="25"/>
  <c r="A1380" i="25"/>
  <c r="A1381" i="25"/>
  <c r="A1382" i="25"/>
  <c r="A1383" i="25"/>
  <c r="A1384" i="25"/>
  <c r="A1385" i="25"/>
  <c r="A1386" i="25"/>
  <c r="A1387" i="25"/>
  <c r="A1388" i="25"/>
  <c r="A1389" i="25"/>
  <c r="A1390" i="25"/>
  <c r="A1391" i="25"/>
  <c r="A1392" i="25"/>
  <c r="A1393" i="25"/>
  <c r="A1394" i="25"/>
  <c r="A1395" i="25"/>
  <c r="A1396" i="25"/>
  <c r="A1397" i="25"/>
  <c r="A1398" i="25"/>
  <c r="A1399" i="25"/>
  <c r="A1400" i="25"/>
  <c r="A1401" i="25"/>
  <c r="A1402" i="25"/>
  <c r="A1403" i="25"/>
  <c r="A1404" i="25"/>
  <c r="A1405" i="25"/>
  <c r="A1406" i="25"/>
  <c r="A1407" i="25"/>
  <c r="A1408" i="25"/>
  <c r="A1409" i="25"/>
  <c r="A1410" i="25"/>
  <c r="A1411" i="25"/>
  <c r="A1412" i="25"/>
  <c r="A1413" i="25"/>
  <c r="A1414" i="25"/>
  <c r="A1415" i="25"/>
  <c r="A1416" i="25"/>
  <c r="A1417" i="25"/>
  <c r="A1418" i="25"/>
  <c r="A1419" i="25"/>
  <c r="A1420" i="25"/>
  <c r="A1421" i="25"/>
  <c r="A1422" i="25"/>
  <c r="A1423" i="25"/>
  <c r="A1424" i="25"/>
  <c r="A1425" i="25"/>
  <c r="A1426" i="25"/>
  <c r="A1427" i="25"/>
  <c r="A1428" i="25"/>
  <c r="A1429" i="25"/>
  <c r="A1430" i="25"/>
  <c r="A1431" i="25"/>
  <c r="A1432" i="25"/>
  <c r="A1433" i="25"/>
  <c r="A1434" i="25"/>
  <c r="A1435" i="25"/>
  <c r="A1436" i="25"/>
  <c r="A1437" i="25"/>
  <c r="A1438" i="25"/>
  <c r="A1439" i="25"/>
  <c r="A1440" i="25"/>
  <c r="A1441" i="25"/>
  <c r="A1442" i="25"/>
  <c r="A1443" i="25"/>
  <c r="A1444" i="25"/>
  <c r="A1445" i="25"/>
  <c r="A1446" i="25"/>
  <c r="A1447" i="25"/>
  <c r="A1448" i="25"/>
  <c r="A1449" i="25"/>
  <c r="A1450" i="25"/>
  <c r="A1451" i="25"/>
  <c r="A1452" i="25"/>
  <c r="A1453" i="25"/>
  <c r="A1454" i="25"/>
  <c r="A1455" i="25"/>
  <c r="A1456" i="25"/>
  <c r="A1457" i="25"/>
  <c r="A1458" i="25"/>
  <c r="A1459" i="25"/>
  <c r="A1460" i="25"/>
  <c r="A1461" i="25"/>
  <c r="A1462" i="25"/>
  <c r="A1463" i="25"/>
  <c r="A1464" i="25"/>
  <c r="A1465" i="25"/>
  <c r="A1466" i="25"/>
  <c r="A1467" i="25"/>
  <c r="A1468" i="25"/>
  <c r="A1469" i="25"/>
  <c r="A1470" i="25"/>
  <c r="A1471" i="25"/>
  <c r="A1472" i="25"/>
  <c r="A1473" i="25"/>
  <c r="A1474" i="25"/>
  <c r="A1475" i="25"/>
  <c r="A1476" i="25"/>
  <c r="A1477" i="25"/>
  <c r="A1478" i="25"/>
  <c r="A1479" i="25"/>
  <c r="A1480" i="25"/>
  <c r="A1481" i="25"/>
  <c r="A1482" i="25"/>
  <c r="A1483" i="25"/>
  <c r="A1484" i="25"/>
  <c r="A1485" i="25"/>
  <c r="A1486" i="25"/>
  <c r="A1487" i="25"/>
  <c r="A1488" i="25"/>
  <c r="A1489" i="25"/>
  <c r="A1490" i="25"/>
  <c r="A1491" i="25"/>
  <c r="A1492" i="25"/>
  <c r="A1493" i="25"/>
  <c r="A1494" i="25"/>
  <c r="A1495" i="25"/>
  <c r="A1496" i="25"/>
  <c r="A1497" i="25"/>
  <c r="A1498" i="25"/>
  <c r="A1499" i="25"/>
  <c r="A1500" i="25"/>
  <c r="A1501" i="25"/>
  <c r="A1502" i="25"/>
  <c r="A1503" i="25"/>
  <c r="A1504" i="25"/>
  <c r="A1505" i="25"/>
  <c r="A1506" i="25"/>
  <c r="A1507" i="25"/>
  <c r="A1508" i="25"/>
  <c r="A1509" i="25"/>
  <c r="A1510" i="25"/>
  <c r="A1511" i="25"/>
  <c r="A1512" i="25"/>
  <c r="A1513" i="25"/>
  <c r="A1514" i="25"/>
  <c r="A1515" i="25"/>
  <c r="A1516" i="25"/>
  <c r="A1517" i="25"/>
  <c r="A1518" i="25"/>
  <c r="A1519" i="25"/>
  <c r="A1520" i="25"/>
  <c r="A1521" i="25"/>
  <c r="A1522" i="25"/>
  <c r="A1523" i="25"/>
  <c r="A1524" i="25"/>
  <c r="A1525" i="25"/>
  <c r="A1526" i="25"/>
  <c r="A1527" i="25"/>
  <c r="A1528" i="25"/>
  <c r="A1529" i="25"/>
  <c r="A1530" i="25"/>
  <c r="A1531" i="25"/>
  <c r="A1532" i="25"/>
  <c r="A1533" i="25"/>
  <c r="A1534" i="25"/>
  <c r="A1535" i="25"/>
  <c r="A1536" i="25"/>
  <c r="A1537" i="25"/>
  <c r="A1538" i="25"/>
  <c r="A1539" i="25"/>
  <c r="A1540" i="25"/>
  <c r="A1541" i="25"/>
  <c r="A1542" i="25"/>
  <c r="A1543" i="25"/>
  <c r="A1544" i="25"/>
  <c r="A1545" i="25"/>
  <c r="A1546" i="25"/>
  <c r="A1547" i="25"/>
  <c r="A1548" i="25"/>
  <c r="A1549" i="25"/>
  <c r="A1550" i="25"/>
  <c r="A1551" i="25"/>
  <c r="A1552" i="25"/>
  <c r="A1553" i="25"/>
  <c r="A1554" i="25"/>
  <c r="A1555" i="25"/>
  <c r="A1556" i="25"/>
  <c r="A1557" i="25"/>
  <c r="A2" i="25"/>
  <c r="F386" i="25" l="1"/>
  <c r="F322" i="25"/>
  <c r="F194" i="25"/>
  <c r="F417" i="25"/>
  <c r="F385" i="25"/>
  <c r="F193" i="25"/>
  <c r="F3" i="25"/>
  <c r="F1622" i="25"/>
  <c r="F2" i="25"/>
  <c r="F4" i="25"/>
  <c r="F5" i="25"/>
  <c r="F6" i="25" l="1"/>
  <c r="F1691" i="25"/>
  <c r="F7" i="25" l="1"/>
  <c r="F1692" i="25"/>
  <c r="F8" i="25" l="1"/>
  <c r="F1693" i="25"/>
  <c r="F9" i="25" l="1"/>
  <c r="F1694" i="25"/>
  <c r="F10" i="25" l="1"/>
  <c r="F1695" i="25"/>
  <c r="F11" i="25" l="1"/>
  <c r="F1696" i="25"/>
  <c r="F1697" i="25"/>
  <c r="F12" i="25" l="1"/>
  <c r="F13" i="25" l="1"/>
  <c r="F14" i="25" l="1"/>
  <c r="F15" i="25" l="1"/>
  <c r="F16" i="25" l="1"/>
  <c r="F17" i="25" l="1"/>
  <c r="C44" i="22"/>
  <c r="C43" i="22"/>
  <c r="C42" i="22"/>
  <c r="C41" i="22"/>
  <c r="C40" i="22"/>
  <c r="C39" i="22"/>
  <c r="C38" i="22"/>
  <c r="C35" i="22"/>
  <c r="C34" i="22"/>
  <c r="C33" i="22"/>
  <c r="C32" i="22"/>
  <c r="C31" i="22"/>
  <c r="D30" i="22"/>
  <c r="C30" i="22"/>
  <c r="A27" i="22"/>
  <c r="A1" i="23" s="1"/>
  <c r="A1" i="22"/>
  <c r="A1" i="21"/>
  <c r="D24" i="23"/>
  <c r="C47" i="22" s="1"/>
  <c r="G31" i="21"/>
  <c r="G39" i="21"/>
  <c r="B46" i="21"/>
  <c r="B47" i="21"/>
  <c r="B48" i="21"/>
  <c r="B49" i="21"/>
  <c r="B50" i="21"/>
  <c r="B51" i="21"/>
  <c r="D3" i="21"/>
  <c r="E3" i="21"/>
  <c r="F3" i="21"/>
  <c r="A3" i="20"/>
  <c r="A2" i="20"/>
  <c r="F18" i="25" l="1"/>
  <c r="F19" i="25" l="1"/>
  <c r="D31" i="22"/>
  <c r="F20" i="25" l="1"/>
  <c r="D32" i="22"/>
  <c r="K219" i="23"/>
  <c r="K213" i="23"/>
  <c r="D19" i="23"/>
  <c r="D10" i="23"/>
  <c r="F21" i="25" l="1"/>
  <c r="D33" i="22"/>
  <c r="K227" i="23"/>
  <c r="D26" i="23"/>
  <c r="C45" i="22"/>
  <c r="C51" i="21" s="1"/>
  <c r="C36" i="22"/>
  <c r="F22" i="25" l="1"/>
  <c r="E10" i="23"/>
  <c r="D34" i="22"/>
  <c r="F23" i="25" l="1"/>
  <c r="D35" i="22"/>
  <c r="D36" i="22" l="1"/>
  <c r="F24" i="25"/>
  <c r="D38" i="22"/>
  <c r="F25" i="25" l="1"/>
  <c r="D39" i="22"/>
  <c r="F26" i="25" l="1"/>
  <c r="D40" i="22"/>
  <c r="F27" i="25" l="1"/>
  <c r="D41" i="22"/>
  <c r="F28" i="25" l="1"/>
  <c r="D42" i="22"/>
  <c r="F29" i="25" l="1"/>
  <c r="D43" i="22"/>
  <c r="F30" i="25" l="1"/>
  <c r="D44" i="22"/>
  <c r="E19" i="23"/>
  <c r="D45" i="22" l="1"/>
  <c r="F31" i="25"/>
  <c r="F32" i="25" l="1"/>
  <c r="D51" i="21"/>
  <c r="F33" i="25" l="1"/>
  <c r="E24" i="23"/>
  <c r="D47" i="22" l="1"/>
  <c r="E26" i="23"/>
  <c r="F34" i="25"/>
  <c r="E30" i="22"/>
  <c r="F35" i="25" l="1"/>
  <c r="E31" i="22"/>
  <c r="D49" i="22"/>
  <c r="F36" i="25" l="1"/>
  <c r="E32" i="22"/>
  <c r="F37" i="25" l="1"/>
  <c r="E33" i="22"/>
  <c r="F38" i="25" l="1"/>
  <c r="E34" i="22"/>
  <c r="F39" i="25" l="1"/>
  <c r="E35" i="22"/>
  <c r="F10" i="23"/>
  <c r="F40" i="25" l="1"/>
  <c r="E38" i="22"/>
  <c r="E36" i="22"/>
  <c r="F41" i="25" l="1"/>
  <c r="E39" i="22"/>
  <c r="F42" i="25" l="1"/>
  <c r="E40" i="22"/>
  <c r="F43" i="25" l="1"/>
  <c r="E41" i="22"/>
  <c r="F44" i="25" l="1"/>
  <c r="E42" i="22"/>
  <c r="F45" i="25" l="1"/>
  <c r="E43" i="22"/>
  <c r="F46" i="25" l="1"/>
  <c r="E44" i="22"/>
  <c r="F19" i="23"/>
  <c r="F47" i="25" l="1"/>
  <c r="E45" i="22"/>
  <c r="E51" i="21" l="1"/>
  <c r="F48" i="25"/>
  <c r="F49" i="25" l="1"/>
  <c r="F24" i="23"/>
  <c r="E47" i="22" l="1"/>
  <c r="F26" i="23"/>
  <c r="F50" i="25"/>
  <c r="F30" i="22"/>
  <c r="H4" i="23"/>
  <c r="G30" i="22" l="1"/>
  <c r="F51" i="25"/>
  <c r="F31" i="22"/>
  <c r="H5" i="23"/>
  <c r="E49" i="22"/>
  <c r="G31" i="22" l="1"/>
  <c r="F52" i="25"/>
  <c r="F32" i="22"/>
  <c r="H6" i="23"/>
  <c r="G32" i="22" l="1"/>
  <c r="F53" i="25"/>
  <c r="F33" i="22"/>
  <c r="H7" i="23"/>
  <c r="G33" i="22" l="1"/>
  <c r="F54" i="25"/>
  <c r="F34" i="22"/>
  <c r="H8" i="23"/>
  <c r="G10" i="23"/>
  <c r="G34" i="22" l="1"/>
  <c r="F55" i="25"/>
  <c r="F35" i="22"/>
  <c r="H9" i="23"/>
  <c r="H10" i="23" s="1"/>
  <c r="G35" i="22" l="1"/>
  <c r="G36" i="22" s="1"/>
  <c r="F36" i="22"/>
  <c r="F56" i="25"/>
  <c r="F38" i="22"/>
  <c r="H12" i="23"/>
  <c r="G38" i="22" l="1"/>
  <c r="F57" i="25"/>
  <c r="F39" i="22"/>
  <c r="H13" i="23"/>
  <c r="G39" i="22" l="1"/>
  <c r="F58" i="25"/>
  <c r="F40" i="22"/>
  <c r="H14" i="23"/>
  <c r="G40" i="22" l="1"/>
  <c r="F59" i="25"/>
  <c r="F41" i="22"/>
  <c r="H15" i="23"/>
  <c r="G41" i="22" l="1"/>
  <c r="F60" i="25"/>
  <c r="F42" i="22"/>
  <c r="H16" i="23"/>
  <c r="G42" i="22" l="1"/>
  <c r="F61" i="25"/>
  <c r="F43" i="22"/>
  <c r="H17" i="23"/>
  <c r="G43" i="22" l="1"/>
  <c r="G19" i="23"/>
  <c r="F62" i="25"/>
  <c r="F44" i="22"/>
  <c r="H18" i="23"/>
  <c r="H19" i="23" s="1"/>
  <c r="G44" i="22" l="1"/>
  <c r="G45" i="22" s="1"/>
  <c r="F45" i="22"/>
  <c r="F63" i="25"/>
  <c r="H21" i="23"/>
  <c r="F64" i="25" l="1"/>
  <c r="H22" i="23"/>
  <c r="F51" i="21"/>
  <c r="G51" i="21" s="1"/>
  <c r="F65" i="25" l="1"/>
  <c r="H23" i="23"/>
  <c r="G24" i="23"/>
  <c r="F47" i="22" l="1"/>
  <c r="H24" i="23"/>
  <c r="G26" i="23"/>
  <c r="H26" i="23" s="1"/>
  <c r="C52" i="22"/>
  <c r="F66" i="25"/>
  <c r="C53" i="22" l="1"/>
  <c r="F67" i="25"/>
  <c r="G47" i="22"/>
  <c r="F49" i="22"/>
  <c r="G49" i="22" s="1"/>
  <c r="F68" i="25" l="1"/>
  <c r="C54" i="22"/>
  <c r="C55" i="22" l="1"/>
  <c r="F69" i="25"/>
  <c r="C56" i="22" l="1"/>
  <c r="F70" i="25"/>
  <c r="D35" i="23" l="1"/>
  <c r="C57" i="22"/>
  <c r="F71" i="25"/>
  <c r="C60" i="22" l="1"/>
  <c r="F72" i="25"/>
  <c r="C58" i="22"/>
  <c r="C61" i="22" l="1"/>
  <c r="F73" i="25"/>
  <c r="F74" i="25" l="1"/>
  <c r="C62" i="22"/>
  <c r="C63" i="22" l="1"/>
  <c r="F75" i="25"/>
  <c r="C64" i="22" l="1"/>
  <c r="F76" i="25"/>
  <c r="F77" i="25" l="1"/>
  <c r="C65" i="22"/>
  <c r="F78" i="25" l="1"/>
  <c r="C66" i="22"/>
  <c r="D44" i="23"/>
  <c r="C67" i="22" l="1"/>
  <c r="F79" i="25"/>
  <c r="F80" i="25" l="1"/>
  <c r="C50" i="21"/>
  <c r="F81" i="25" l="1"/>
  <c r="D49" i="23"/>
  <c r="C69" i="22" l="1"/>
  <c r="D51" i="23"/>
  <c r="D52" i="22"/>
  <c r="F82" i="25"/>
  <c r="F83" i="25" l="1"/>
  <c r="D53" i="22"/>
  <c r="D54" i="22" l="1"/>
  <c r="F84" i="25"/>
  <c r="D55" i="22" l="1"/>
  <c r="F85" i="25"/>
  <c r="F86" i="25" l="1"/>
  <c r="D56" i="22"/>
  <c r="E35" i="23"/>
  <c r="F87" i="25" l="1"/>
  <c r="D57" i="22"/>
  <c r="D58" i="22" l="1"/>
  <c r="F88" i="25"/>
  <c r="D60" i="22"/>
  <c r="F89" i="25" l="1"/>
  <c r="D61" i="22"/>
  <c r="F90" i="25" l="1"/>
  <c r="D62" i="22"/>
  <c r="F91" i="25" l="1"/>
  <c r="D63" i="22"/>
  <c r="F92" i="25" l="1"/>
  <c r="D64" i="22"/>
  <c r="F93" i="25" l="1"/>
  <c r="D65" i="22"/>
  <c r="F94" i="25" l="1"/>
  <c r="D66" i="22"/>
  <c r="E44" i="23"/>
  <c r="D67" i="22" l="1"/>
  <c r="F95" i="25"/>
  <c r="F96" i="25" l="1"/>
  <c r="D50" i="21"/>
  <c r="F97" i="25" l="1"/>
  <c r="E49" i="23"/>
  <c r="D69" i="22" l="1"/>
  <c r="E51" i="23"/>
  <c r="F98" i="25"/>
  <c r="E52" i="22"/>
  <c r="D71" i="22" l="1"/>
  <c r="F99" i="25"/>
  <c r="E53" i="22"/>
  <c r="F100" i="25" l="1"/>
  <c r="E54" i="22"/>
  <c r="F101" i="25" l="1"/>
  <c r="E55" i="22"/>
  <c r="F102" i="25" l="1"/>
  <c r="E56" i="22"/>
  <c r="F103" i="25" l="1"/>
  <c r="E57" i="22"/>
  <c r="F35" i="23"/>
  <c r="E58" i="22" l="1"/>
  <c r="F104" i="25"/>
  <c r="E60" i="22"/>
  <c r="F105" i="25" l="1"/>
  <c r="E61" i="22"/>
  <c r="F106" i="25" l="1"/>
  <c r="E62" i="22"/>
  <c r="F107" i="25" l="1"/>
  <c r="E63" i="22"/>
  <c r="F108" i="25" l="1"/>
  <c r="E64" i="22"/>
  <c r="F109" i="25" l="1"/>
  <c r="E65" i="22"/>
  <c r="F110" i="25" l="1"/>
  <c r="E66" i="22"/>
  <c r="F44" i="23"/>
  <c r="E67" i="22" l="1"/>
  <c r="E50" i="21" s="1"/>
  <c r="F111" i="25"/>
  <c r="F112" i="25" l="1"/>
  <c r="F113" i="25" l="1"/>
  <c r="F49" i="23"/>
  <c r="E69" i="22" l="1"/>
  <c r="F51" i="23"/>
  <c r="F114" i="25"/>
  <c r="F52" i="22"/>
  <c r="H29" i="23"/>
  <c r="F115" i="25" l="1"/>
  <c r="F53" i="22"/>
  <c r="H30" i="23"/>
  <c r="G52" i="22"/>
  <c r="E71" i="22"/>
  <c r="G53" i="22" l="1"/>
  <c r="F116" i="25"/>
  <c r="F54" i="22"/>
  <c r="H31" i="23"/>
  <c r="F117" i="25" l="1"/>
  <c r="F55" i="22"/>
  <c r="H32" i="23"/>
  <c r="G54" i="22"/>
  <c r="G55" i="22" l="1"/>
  <c r="F118" i="25"/>
  <c r="F56" i="22"/>
  <c r="H33" i="23"/>
  <c r="G56" i="22" l="1"/>
  <c r="F57" i="22"/>
  <c r="F119" i="25"/>
  <c r="H34" i="23"/>
  <c r="H35" i="23" s="1"/>
  <c r="G35" i="23"/>
  <c r="F58" i="22" l="1"/>
  <c r="F120" i="25"/>
  <c r="F60" i="22"/>
  <c r="H37" i="23"/>
  <c r="G57" i="22"/>
  <c r="G58" i="22" s="1"/>
  <c r="G60" i="22" l="1"/>
  <c r="F61" i="22"/>
  <c r="F121" i="25"/>
  <c r="H38" i="23"/>
  <c r="F122" i="25" l="1"/>
  <c r="F62" i="22"/>
  <c r="H39" i="23"/>
  <c r="G61" i="22"/>
  <c r="G62" i="22" l="1"/>
  <c r="F123" i="25"/>
  <c r="F63" i="22"/>
  <c r="H40" i="23"/>
  <c r="G63" i="22" l="1"/>
  <c r="F124" i="25"/>
  <c r="F64" i="22"/>
  <c r="H41" i="23"/>
  <c r="G64" i="22" l="1"/>
  <c r="F125" i="25"/>
  <c r="F65" i="22"/>
  <c r="H42" i="23"/>
  <c r="G65" i="22" l="1"/>
  <c r="F66" i="22"/>
  <c r="F126" i="25"/>
  <c r="H43" i="23"/>
  <c r="H44" i="23" s="1"/>
  <c r="G44" i="23"/>
  <c r="G66" i="22" l="1"/>
  <c r="G67" i="22" s="1"/>
  <c r="F67" i="22"/>
  <c r="F127" i="25"/>
  <c r="H46" i="23"/>
  <c r="F128" i="25" l="1"/>
  <c r="H47" i="23"/>
  <c r="F50" i="21"/>
  <c r="G50" i="21" s="1"/>
  <c r="F129" i="25" l="1"/>
  <c r="H48" i="23"/>
  <c r="G49" i="23"/>
  <c r="F69" i="22" l="1"/>
  <c r="H49" i="23"/>
  <c r="G51" i="23"/>
  <c r="H51" i="23" s="1"/>
  <c r="F130" i="25"/>
  <c r="C74" i="22"/>
  <c r="F131" i="25" l="1"/>
  <c r="C75" i="22"/>
  <c r="G69" i="22"/>
  <c r="F71" i="22"/>
  <c r="G71" i="22" s="1"/>
  <c r="F132" i="25" l="1"/>
  <c r="C76" i="22"/>
  <c r="F133" i="25" l="1"/>
  <c r="C77" i="22"/>
  <c r="F134" i="25" l="1"/>
  <c r="C78" i="22"/>
  <c r="F135" i="25" l="1"/>
  <c r="C79" i="22"/>
  <c r="D60" i="23"/>
  <c r="C80" i="22" l="1"/>
  <c r="F136" i="25"/>
  <c r="C82" i="22"/>
  <c r="F137" i="25" l="1"/>
  <c r="C83" i="22"/>
  <c r="F138" i="25" l="1"/>
  <c r="C84" i="22"/>
  <c r="F139" i="25" l="1"/>
  <c r="C85" i="22"/>
  <c r="C86" i="22" l="1"/>
  <c r="F140" i="25"/>
  <c r="C87" i="22" l="1"/>
  <c r="F141" i="25"/>
  <c r="F142" i="25" l="1"/>
  <c r="C88" i="22"/>
  <c r="D69" i="23"/>
  <c r="C89" i="22" l="1"/>
  <c r="C49" i="21" s="1"/>
  <c r="F143" i="25"/>
  <c r="F144" i="25" l="1"/>
  <c r="F145" i="25" l="1"/>
  <c r="D74" i="23"/>
  <c r="C91" i="22" l="1"/>
  <c r="D76" i="23"/>
  <c r="F146" i="25"/>
  <c r="D74" i="22"/>
  <c r="F147" i="25" l="1"/>
  <c r="D75" i="22"/>
  <c r="F148" i="25" l="1"/>
  <c r="D76" i="22"/>
  <c r="F149" i="25" l="1"/>
  <c r="D77" i="22"/>
  <c r="E60" i="23" l="1"/>
  <c r="D78" i="22"/>
  <c r="F150" i="25"/>
  <c r="D79" i="22" l="1"/>
  <c r="F151" i="25"/>
  <c r="D82" i="22" l="1"/>
  <c r="F152" i="25"/>
  <c r="D80" i="22"/>
  <c r="F153" i="25" l="1"/>
  <c r="D83" i="22"/>
  <c r="D84" i="22" l="1"/>
  <c r="F154" i="25"/>
  <c r="D85" i="22" l="1"/>
  <c r="F155" i="25"/>
  <c r="F156" i="25" l="1"/>
  <c r="D86" i="22"/>
  <c r="F157" i="25" l="1"/>
  <c r="D87" i="22"/>
  <c r="D88" i="22" l="1"/>
  <c r="F158" i="25"/>
  <c r="E69" i="23"/>
  <c r="D89" i="22" l="1"/>
  <c r="F159" i="25"/>
  <c r="F160" i="25" l="1"/>
  <c r="D49" i="21"/>
  <c r="F161" i="25" l="1"/>
  <c r="E74" i="23"/>
  <c r="D91" i="22" l="1"/>
  <c r="E76" i="23"/>
  <c r="F162" i="25"/>
  <c r="E74" i="22"/>
  <c r="F163" i="25" l="1"/>
  <c r="E75" i="22"/>
  <c r="D93" i="22"/>
  <c r="F164" i="25" l="1"/>
  <c r="E76" i="22"/>
  <c r="F165" i="25" l="1"/>
  <c r="E77" i="22"/>
  <c r="F166" i="25" l="1"/>
  <c r="E78" i="22"/>
  <c r="F60" i="23"/>
  <c r="F167" i="25" l="1"/>
  <c r="E79" i="22"/>
  <c r="E80" i="22" l="1"/>
  <c r="F168" i="25"/>
  <c r="E82" i="22"/>
  <c r="F169" i="25" l="1"/>
  <c r="E83" i="22"/>
  <c r="F170" i="25" l="1"/>
  <c r="E84" i="22"/>
  <c r="F171" i="25" l="1"/>
  <c r="E85" i="22"/>
  <c r="F172" i="25" l="1"/>
  <c r="E86" i="22"/>
  <c r="F173" i="25" l="1"/>
  <c r="E87" i="22"/>
  <c r="F174" i="25" l="1"/>
  <c r="E88" i="22"/>
  <c r="F69" i="23"/>
  <c r="F175" i="25" l="1"/>
  <c r="E89" i="22"/>
  <c r="E49" i="21" l="1"/>
  <c r="F176" i="25"/>
  <c r="F177" i="25" l="1"/>
  <c r="F74" i="23"/>
  <c r="E91" i="22" l="1"/>
  <c r="F76" i="23"/>
  <c r="F178" i="25"/>
  <c r="F74" i="22"/>
  <c r="H54" i="23"/>
  <c r="G74" i="22" l="1"/>
  <c r="F179" i="25"/>
  <c r="F75" i="22"/>
  <c r="H55" i="23"/>
  <c r="E93" i="22"/>
  <c r="G75" i="22" l="1"/>
  <c r="F76" i="22"/>
  <c r="F180" i="25"/>
  <c r="H56" i="23"/>
  <c r="G76" i="22" l="1"/>
  <c r="F181" i="25"/>
  <c r="F77" i="22"/>
  <c r="H57" i="23"/>
  <c r="G77" i="22" l="1"/>
  <c r="F182" i="25"/>
  <c r="F78" i="22"/>
  <c r="H58" i="23"/>
  <c r="G78" i="22" l="1"/>
  <c r="F183" i="25"/>
  <c r="F79" i="22"/>
  <c r="H59" i="23"/>
  <c r="H60" i="23" s="1"/>
  <c r="G60" i="23"/>
  <c r="F80" i="22" l="1"/>
  <c r="F184" i="25"/>
  <c r="F82" i="22"/>
  <c r="H62" i="23"/>
  <c r="G79" i="22"/>
  <c r="G80" i="22" s="1"/>
  <c r="G82" i="22" l="1"/>
  <c r="F83" i="22"/>
  <c r="F185" i="25"/>
  <c r="H63" i="23"/>
  <c r="F186" i="25" l="1"/>
  <c r="F84" i="22"/>
  <c r="H64" i="23"/>
  <c r="G83" i="22"/>
  <c r="G84" i="22" l="1"/>
  <c r="F187" i="25"/>
  <c r="F85" i="22"/>
  <c r="H65" i="23"/>
  <c r="G85" i="22" l="1"/>
  <c r="F86" i="22"/>
  <c r="F188" i="25"/>
  <c r="H66" i="23"/>
  <c r="F189" i="25" l="1"/>
  <c r="F87" i="22"/>
  <c r="H67" i="23"/>
  <c r="G86" i="22"/>
  <c r="F88" i="22" l="1"/>
  <c r="F190" i="25"/>
  <c r="H68" i="23"/>
  <c r="H69" i="23" s="1"/>
  <c r="G69" i="23"/>
  <c r="G87" i="22"/>
  <c r="F191" i="25" l="1"/>
  <c r="H71" i="23"/>
  <c r="F89" i="22"/>
  <c r="F49" i="21" s="1"/>
  <c r="G49" i="21" s="1"/>
  <c r="G88" i="22"/>
  <c r="G89" i="22" s="1"/>
  <c r="F192" i="25" l="1"/>
  <c r="H72" i="23"/>
  <c r="H73" i="23" l="1"/>
  <c r="G74" i="23"/>
  <c r="F91" i="22" l="1"/>
  <c r="H74" i="23"/>
  <c r="G76" i="23"/>
  <c r="H76" i="23" s="1"/>
  <c r="C96" i="22"/>
  <c r="F195" i="25" l="1"/>
  <c r="C97" i="22"/>
  <c r="F93" i="22"/>
  <c r="G93" i="22" s="1"/>
  <c r="G91" i="22"/>
  <c r="C98" i="22" l="1"/>
  <c r="F196" i="25"/>
  <c r="C99" i="22" l="1"/>
  <c r="F197" i="25"/>
  <c r="C100" i="22" l="1"/>
  <c r="F198" i="25"/>
  <c r="D85" i="23"/>
  <c r="F199" i="25" l="1"/>
  <c r="C101" i="22"/>
  <c r="C102" i="22" l="1"/>
  <c r="F200" i="25"/>
  <c r="C104" i="22"/>
  <c r="F201" i="25" l="1"/>
  <c r="C105" i="22"/>
  <c r="F202" i="25" l="1"/>
  <c r="C106" i="22"/>
  <c r="F203" i="25" l="1"/>
  <c r="C107" i="22"/>
  <c r="C108" i="22" l="1"/>
  <c r="F204" i="25"/>
  <c r="F205" i="25" l="1"/>
  <c r="C109" i="22"/>
  <c r="C110" i="22" l="1"/>
  <c r="F206" i="25"/>
  <c r="D94" i="23"/>
  <c r="C111" i="22" l="1"/>
  <c r="F207" i="25"/>
  <c r="C48" i="21" l="1"/>
  <c r="F208" i="25"/>
  <c r="F209" i="25" l="1"/>
  <c r="D99" i="23"/>
  <c r="C113" i="22" l="1"/>
  <c r="D101" i="23"/>
  <c r="D96" i="22"/>
  <c r="F210" i="25"/>
  <c r="F211" i="25" l="1"/>
  <c r="D97" i="22"/>
  <c r="D98" i="22" l="1"/>
  <c r="F212" i="25"/>
  <c r="D99" i="22" l="1"/>
  <c r="F213" i="25"/>
  <c r="E85" i="23" l="1"/>
  <c r="F214" i="25"/>
  <c r="D100" i="22"/>
  <c r="F215" i="25" l="1"/>
  <c r="D101" i="22"/>
  <c r="D102" i="22" l="1"/>
  <c r="F216" i="25"/>
  <c r="D104" i="22"/>
  <c r="F217" i="25" l="1"/>
  <c r="D105" i="22"/>
  <c r="F218" i="25" l="1"/>
  <c r="D106" i="22"/>
  <c r="F219" i="25" l="1"/>
  <c r="D107" i="22"/>
  <c r="D108" i="22" l="1"/>
  <c r="F220" i="25"/>
  <c r="D109" i="22" l="1"/>
  <c r="F221" i="25"/>
  <c r="D110" i="22" l="1"/>
  <c r="F222" i="25"/>
  <c r="E94" i="23"/>
  <c r="D111" i="22" l="1"/>
  <c r="F223" i="25"/>
  <c r="D48" i="21" l="1"/>
  <c r="F224" i="25"/>
  <c r="F225" i="25" l="1"/>
  <c r="E99" i="23"/>
  <c r="D113" i="22" l="1"/>
  <c r="E101" i="23"/>
  <c r="F226" i="25"/>
  <c r="E96" i="22"/>
  <c r="F227" i="25" l="1"/>
  <c r="E97" i="22"/>
  <c r="D115" i="22"/>
  <c r="F228" i="25" l="1"/>
  <c r="E98" i="22"/>
  <c r="F229" i="25" l="1"/>
  <c r="E99" i="22"/>
  <c r="F85" i="23" l="1"/>
  <c r="F230" i="25"/>
  <c r="E100" i="22"/>
  <c r="F231" i="25" l="1"/>
  <c r="E101" i="22"/>
  <c r="E102" i="22" l="1"/>
  <c r="F232" i="25"/>
  <c r="E104" i="22"/>
  <c r="F233" i="25" l="1"/>
  <c r="E105" i="22"/>
  <c r="F234" i="25" l="1"/>
  <c r="E106" i="22"/>
  <c r="F235" i="25" l="1"/>
  <c r="E107" i="22"/>
  <c r="F236" i="25" l="1"/>
  <c r="E108" i="22"/>
  <c r="F237" i="25" l="1"/>
  <c r="E109" i="22"/>
  <c r="F238" i="25" l="1"/>
  <c r="E110" i="22"/>
  <c r="F94" i="23"/>
  <c r="E111" i="22" l="1"/>
  <c r="F239" i="25"/>
  <c r="F240" i="25" l="1"/>
  <c r="E48" i="21"/>
  <c r="F241" i="25" l="1"/>
  <c r="F99" i="23"/>
  <c r="E113" i="22" l="1"/>
  <c r="F101" i="23"/>
  <c r="F96" i="22"/>
  <c r="F242" i="25"/>
  <c r="H79" i="23"/>
  <c r="F97" i="22" l="1"/>
  <c r="F243" i="25"/>
  <c r="H80" i="23"/>
  <c r="G96" i="22"/>
  <c r="E115" i="22"/>
  <c r="F244" i="25" l="1"/>
  <c r="F98" i="22"/>
  <c r="H81" i="23"/>
  <c r="G97" i="22"/>
  <c r="G98" i="22" l="1"/>
  <c r="F245" i="25"/>
  <c r="F99" i="22"/>
  <c r="H82" i="23"/>
  <c r="G99" i="22" l="1"/>
  <c r="F246" i="25"/>
  <c r="F100" i="22"/>
  <c r="H83" i="23"/>
  <c r="G100" i="22" l="1"/>
  <c r="F247" i="25"/>
  <c r="F101" i="22"/>
  <c r="H84" i="23"/>
  <c r="H85" i="23" s="1"/>
  <c r="G85" i="23"/>
  <c r="G101" i="22" l="1"/>
  <c r="G102" i="22" s="1"/>
  <c r="F248" i="25"/>
  <c r="F104" i="22"/>
  <c r="H87" i="23"/>
  <c r="F102" i="22"/>
  <c r="G104" i="22" l="1"/>
  <c r="F249" i="25"/>
  <c r="F105" i="22"/>
  <c r="H88" i="23"/>
  <c r="G105" i="22" l="1"/>
  <c r="F250" i="25"/>
  <c r="F106" i="22"/>
  <c r="H89" i="23"/>
  <c r="F251" i="25" l="1"/>
  <c r="F107" i="22"/>
  <c r="H90" i="23"/>
  <c r="G106" i="22"/>
  <c r="G107" i="22" l="1"/>
  <c r="F108" i="22"/>
  <c r="F252" i="25"/>
  <c r="H91" i="23"/>
  <c r="F253" i="25" l="1"/>
  <c r="F109" i="22"/>
  <c r="H92" i="23"/>
  <c r="G108" i="22"/>
  <c r="G109" i="22" l="1"/>
  <c r="F254" i="25"/>
  <c r="F110" i="22"/>
  <c r="H93" i="23"/>
  <c r="H94" i="23" s="1"/>
  <c r="G94" i="23"/>
  <c r="F111" i="22" l="1"/>
  <c r="F48" i="21" s="1"/>
  <c r="G48" i="21" s="1"/>
  <c r="G110" i="22"/>
  <c r="G111" i="22" s="1"/>
  <c r="F255" i="25"/>
  <c r="H96" i="23"/>
  <c r="F256" i="25" l="1"/>
  <c r="H97" i="23"/>
  <c r="F257" i="25" l="1"/>
  <c r="H98" i="23"/>
  <c r="G99" i="23"/>
  <c r="F113" i="22" l="1"/>
  <c r="H99" i="23"/>
  <c r="G101" i="23"/>
  <c r="H101" i="23" s="1"/>
  <c r="F258" i="25"/>
  <c r="C118" i="22"/>
  <c r="F259" i="25" l="1"/>
  <c r="C119" i="22"/>
  <c r="F115" i="22"/>
  <c r="G115" i="22" s="1"/>
  <c r="G113" i="22"/>
  <c r="F260" i="25" l="1"/>
  <c r="C120" i="22"/>
  <c r="C121" i="22" l="1"/>
  <c r="F261" i="25"/>
  <c r="F262" i="25" l="1"/>
  <c r="C122" i="22"/>
  <c r="D110" i="23"/>
  <c r="C123" i="22" l="1"/>
  <c r="F263" i="25"/>
  <c r="F264" i="25" l="1"/>
  <c r="C126" i="22"/>
  <c r="C124" i="22"/>
  <c r="F265" i="25" l="1"/>
  <c r="C127" i="22"/>
  <c r="F266" i="25" l="1"/>
  <c r="C128" i="22"/>
  <c r="F267" i="25" l="1"/>
  <c r="C129" i="22"/>
  <c r="F268" i="25" l="1"/>
  <c r="C130" i="22"/>
  <c r="C131" i="22" l="1"/>
  <c r="F269" i="25"/>
  <c r="F270" i="25" l="1"/>
  <c r="C132" i="22"/>
  <c r="D119" i="23"/>
  <c r="F271" i="25" l="1"/>
  <c r="C133" i="22"/>
  <c r="C47" i="21" l="1"/>
  <c r="F272" i="25"/>
  <c r="F273" i="25" l="1"/>
  <c r="D124" i="23"/>
  <c r="C135" i="22" l="1"/>
  <c r="D126" i="23"/>
  <c r="D118" i="22"/>
  <c r="F274" i="25"/>
  <c r="F275" i="25" l="1"/>
  <c r="D119" i="22"/>
  <c r="F276" i="25" l="1"/>
  <c r="D120" i="22"/>
  <c r="D121" i="22" l="1"/>
  <c r="F277" i="25"/>
  <c r="D122" i="22" l="1"/>
  <c r="E110" i="23"/>
  <c r="F278" i="25"/>
  <c r="F279" i="25" l="1"/>
  <c r="D123" i="22"/>
  <c r="D124" i="22" l="1"/>
  <c r="F280" i="25"/>
  <c r="D126" i="22"/>
  <c r="D127" i="22" l="1"/>
  <c r="F281" i="25"/>
  <c r="D128" i="22" l="1"/>
  <c r="F282" i="25"/>
  <c r="D129" i="22" l="1"/>
  <c r="F283" i="25"/>
  <c r="D130" i="22" l="1"/>
  <c r="F284" i="25"/>
  <c r="F285" i="25" l="1"/>
  <c r="D131" i="22"/>
  <c r="F286" i="25" l="1"/>
  <c r="D132" i="22"/>
  <c r="E119" i="23"/>
  <c r="D133" i="22" l="1"/>
  <c r="D47" i="21" s="1"/>
  <c r="F287" i="25"/>
  <c r="F288" i="25" l="1"/>
  <c r="F289" i="25" l="1"/>
  <c r="E124" i="23"/>
  <c r="D135" i="22" l="1"/>
  <c r="E126" i="23"/>
  <c r="F290" i="25"/>
  <c r="E118" i="22"/>
  <c r="F291" i="25" l="1"/>
  <c r="E119" i="22"/>
  <c r="D137" i="22"/>
  <c r="F292" i="25" l="1"/>
  <c r="E120" i="22"/>
  <c r="F293" i="25" l="1"/>
  <c r="E121" i="22"/>
  <c r="F110" i="23" l="1"/>
  <c r="F294" i="25"/>
  <c r="E122" i="22"/>
  <c r="F295" i="25" l="1"/>
  <c r="E123" i="22"/>
  <c r="E124" i="22" l="1"/>
  <c r="F296" i="25"/>
  <c r="E126" i="22"/>
  <c r="F297" i="25" l="1"/>
  <c r="E127" i="22"/>
  <c r="F298" i="25" l="1"/>
  <c r="E128" i="22"/>
  <c r="F299" i="25" l="1"/>
  <c r="E129" i="22"/>
  <c r="F300" i="25" l="1"/>
  <c r="E130" i="22"/>
  <c r="F301" i="25" l="1"/>
  <c r="E131" i="22"/>
  <c r="F302" i="25" l="1"/>
  <c r="E132" i="22"/>
  <c r="F119" i="23"/>
  <c r="E133" i="22" l="1"/>
  <c r="F303" i="25"/>
  <c r="F304" i="25" l="1"/>
  <c r="E47" i="21"/>
  <c r="F305" i="25" l="1"/>
  <c r="F124" i="23"/>
  <c r="E135" i="22" l="1"/>
  <c r="F126" i="23"/>
  <c r="F118" i="22"/>
  <c r="F306" i="25"/>
  <c r="H104" i="23"/>
  <c r="G118" i="22" l="1"/>
  <c r="F307" i="25"/>
  <c r="F119" i="22"/>
  <c r="H105" i="23"/>
  <c r="E137" i="22"/>
  <c r="G119" i="22" l="1"/>
  <c r="F308" i="25"/>
  <c r="F120" i="22"/>
  <c r="H106" i="23"/>
  <c r="G120" i="22" l="1"/>
  <c r="F121" i="22"/>
  <c r="F309" i="25"/>
  <c r="H107" i="23"/>
  <c r="G121" i="22" l="1"/>
  <c r="G110" i="23"/>
  <c r="F310" i="25"/>
  <c r="F122" i="22"/>
  <c r="H108" i="23"/>
  <c r="G122" i="22" l="1"/>
  <c r="F311" i="25"/>
  <c r="F123" i="22"/>
  <c r="H109" i="23"/>
  <c r="H110" i="23" s="1"/>
  <c r="F312" i="25" l="1"/>
  <c r="F126" i="22"/>
  <c r="H112" i="23"/>
  <c r="F124" i="22"/>
  <c r="G123" i="22"/>
  <c r="G124" i="22" s="1"/>
  <c r="G126" i="22" l="1"/>
  <c r="F127" i="22"/>
  <c r="F313" i="25"/>
  <c r="H113" i="23"/>
  <c r="F128" i="22" l="1"/>
  <c r="F314" i="25"/>
  <c r="H114" i="23"/>
  <c r="G127" i="22"/>
  <c r="F129" i="22" l="1"/>
  <c r="F315" i="25"/>
  <c r="H115" i="23"/>
  <c r="G128" i="22"/>
  <c r="G129" i="22" l="1"/>
  <c r="F316" i="25"/>
  <c r="F130" i="22"/>
  <c r="H116" i="23"/>
  <c r="F317" i="25" l="1"/>
  <c r="G119" i="23"/>
  <c r="F131" i="22"/>
  <c r="H117" i="23"/>
  <c r="G130" i="22"/>
  <c r="G131" i="22" l="1"/>
  <c r="F318" i="25"/>
  <c r="F132" i="22"/>
  <c r="H118" i="23"/>
  <c r="H119" i="23" s="1"/>
  <c r="F319" i="25" l="1"/>
  <c r="H121" i="23"/>
  <c r="F133" i="22"/>
  <c r="F47" i="21" s="1"/>
  <c r="G47" i="21" s="1"/>
  <c r="G132" i="22"/>
  <c r="G133" i="22" s="1"/>
  <c r="F320" i="25" l="1"/>
  <c r="H122" i="23"/>
  <c r="F321" i="25" l="1"/>
  <c r="H123" i="23"/>
  <c r="G124" i="23"/>
  <c r="F135" i="22" l="1"/>
  <c r="H124" i="23"/>
  <c r="G126" i="23"/>
  <c r="H126" i="23" s="1"/>
  <c r="C140" i="22"/>
  <c r="C141" i="22" l="1"/>
  <c r="F323" i="25"/>
  <c r="F137" i="22"/>
  <c r="G137" i="22" s="1"/>
  <c r="G135" i="22"/>
  <c r="F324" i="25" l="1"/>
  <c r="C142" i="22"/>
  <c r="F325" i="25" l="1"/>
  <c r="C143" i="22"/>
  <c r="F326" i="25" l="1"/>
  <c r="C144" i="22"/>
  <c r="D135" i="23"/>
  <c r="F327" i="25" l="1"/>
  <c r="C145" i="22"/>
  <c r="C146" i="22" l="1"/>
  <c r="F328" i="25"/>
  <c r="C148" i="22"/>
  <c r="F329" i="25" l="1"/>
  <c r="C149" i="22"/>
  <c r="F330" i="25" l="1"/>
  <c r="C150" i="22"/>
  <c r="C151" i="22" l="1"/>
  <c r="F331" i="25"/>
  <c r="F332" i="25" l="1"/>
  <c r="C152" i="22"/>
  <c r="F333" i="25" l="1"/>
  <c r="C153" i="22"/>
  <c r="F334" i="25" l="1"/>
  <c r="C154" i="22"/>
  <c r="D144" i="23"/>
  <c r="C155" i="22" l="1"/>
  <c r="F335" i="25"/>
  <c r="F336" i="25" l="1"/>
  <c r="C46" i="21"/>
  <c r="F337" i="25" l="1"/>
  <c r="D149" i="23"/>
  <c r="C157" i="22" l="1"/>
  <c r="D151" i="23"/>
  <c r="D140" i="22"/>
  <c r="F338" i="25"/>
  <c r="F339" i="25" l="1"/>
  <c r="D141" i="22"/>
  <c r="D142" i="22" l="1"/>
  <c r="F340" i="25"/>
  <c r="F341" i="25" l="1"/>
  <c r="D143" i="22"/>
  <c r="F342" i="25" l="1"/>
  <c r="D144" i="22"/>
  <c r="F343" i="25" l="1"/>
  <c r="D145" i="22"/>
  <c r="E135" i="23"/>
  <c r="D146" i="22" l="1"/>
  <c r="F344" i="25"/>
  <c r="D148" i="22"/>
  <c r="D149" i="22" l="1"/>
  <c r="F345" i="25"/>
  <c r="D150" i="22" l="1"/>
  <c r="F346" i="25"/>
  <c r="F347" i="25" l="1"/>
  <c r="D151" i="22"/>
  <c r="D152" i="22" l="1"/>
  <c r="F348" i="25"/>
  <c r="D153" i="22" l="1"/>
  <c r="F349" i="25"/>
  <c r="F350" i="25" l="1"/>
  <c r="D154" i="22"/>
  <c r="E144" i="23"/>
  <c r="D155" i="22" l="1"/>
  <c r="F351" i="25"/>
  <c r="F352" i="25" l="1"/>
  <c r="D46" i="21"/>
  <c r="F353" i="25" l="1"/>
  <c r="E149" i="23"/>
  <c r="D157" i="22" l="1"/>
  <c r="E151" i="23"/>
  <c r="F354" i="25"/>
  <c r="E140" i="22"/>
  <c r="F355" i="25" l="1"/>
  <c r="E141" i="22"/>
  <c r="D159" i="22"/>
  <c r="F356" i="25" l="1"/>
  <c r="E142" i="22"/>
  <c r="F357" i="25" l="1"/>
  <c r="E143" i="22"/>
  <c r="F358" i="25" l="1"/>
  <c r="F135" i="23"/>
  <c r="E144" i="22"/>
  <c r="F359" i="25" l="1"/>
  <c r="E145" i="22"/>
  <c r="E146" i="22" l="1"/>
  <c r="F360" i="25"/>
  <c r="E148" i="22"/>
  <c r="F361" i="25" l="1"/>
  <c r="E149" i="22"/>
  <c r="F362" i="25" l="1"/>
  <c r="E150" i="22"/>
  <c r="F363" i="25" l="1"/>
  <c r="E151" i="22"/>
  <c r="F364" i="25" l="1"/>
  <c r="E152" i="22"/>
  <c r="F365" i="25" l="1"/>
  <c r="E153" i="22"/>
  <c r="F366" i="25" l="1"/>
  <c r="E154" i="22"/>
  <c r="F144" i="23"/>
  <c r="E155" i="22" l="1"/>
  <c r="E46" i="21" s="1"/>
  <c r="F367" i="25"/>
  <c r="F368" i="25" l="1"/>
  <c r="F369" i="25" l="1"/>
  <c r="F149" i="23"/>
  <c r="E157" i="22" l="1"/>
  <c r="F151" i="23"/>
  <c r="F140" i="22"/>
  <c r="F370" i="25"/>
  <c r="H129" i="23"/>
  <c r="F371" i="25" l="1"/>
  <c r="F141" i="22"/>
  <c r="H130" i="23"/>
  <c r="G140" i="22"/>
  <c r="E159" i="22"/>
  <c r="G141" i="22" l="1"/>
  <c r="F142" i="22"/>
  <c r="F372" i="25"/>
  <c r="H131" i="23"/>
  <c r="F143" i="22" l="1"/>
  <c r="F373" i="25"/>
  <c r="H132" i="23"/>
  <c r="G142" i="22"/>
  <c r="F144" i="22" l="1"/>
  <c r="F374" i="25"/>
  <c r="H133" i="23"/>
  <c r="G143" i="22"/>
  <c r="G135" i="23" l="1"/>
  <c r="F375" i="25"/>
  <c r="F145" i="22"/>
  <c r="H134" i="23"/>
  <c r="H135" i="23" s="1"/>
  <c r="G144" i="22"/>
  <c r="F146" i="22" l="1"/>
  <c r="G145" i="22"/>
  <c r="G146" i="22" s="1"/>
  <c r="F376" i="25"/>
  <c r="F148" i="22"/>
  <c r="H137" i="23"/>
  <c r="G148" i="22" l="1"/>
  <c r="F377" i="25"/>
  <c r="F149" i="22"/>
  <c r="H138" i="23"/>
  <c r="G149" i="22" l="1"/>
  <c r="F150" i="22"/>
  <c r="F378" i="25"/>
  <c r="H139" i="23"/>
  <c r="G150" i="22" l="1"/>
  <c r="F151" i="22"/>
  <c r="F379" i="25"/>
  <c r="H140" i="23"/>
  <c r="F380" i="25" l="1"/>
  <c r="F152" i="22"/>
  <c r="H141" i="23"/>
  <c r="G151" i="22"/>
  <c r="G152" i="22" l="1"/>
  <c r="F381" i="25"/>
  <c r="F153" i="22"/>
  <c r="H142" i="23"/>
  <c r="F154" i="22" l="1"/>
  <c r="F382" i="25"/>
  <c r="H143" i="23"/>
  <c r="H144" i="23" s="1"/>
  <c r="G144" i="23"/>
  <c r="G153" i="22"/>
  <c r="F383" i="25" l="1"/>
  <c r="H146" i="23"/>
  <c r="F155" i="22"/>
  <c r="F46" i="21" s="1"/>
  <c r="G46" i="21" s="1"/>
  <c r="G154" i="22"/>
  <c r="G155" i="22" s="1"/>
  <c r="F384" i="25" l="1"/>
  <c r="H147" i="23"/>
  <c r="H148" i="23" l="1"/>
  <c r="G149" i="23"/>
  <c r="F157" i="22" l="1"/>
  <c r="H149" i="23"/>
  <c r="G151" i="23"/>
  <c r="H151" i="23" s="1"/>
  <c r="C162" i="22"/>
  <c r="F387" i="25" l="1"/>
  <c r="C163" i="22"/>
  <c r="F159" i="22"/>
  <c r="G159" i="22" s="1"/>
  <c r="G157" i="22"/>
  <c r="F388" i="25" l="1"/>
  <c r="C164" i="22"/>
  <c r="F389" i="25" l="1"/>
  <c r="C165" i="22"/>
  <c r="D160" i="23" l="1"/>
  <c r="F390" i="25"/>
  <c r="C166" i="22"/>
  <c r="F391" i="25" l="1"/>
  <c r="C167" i="22"/>
  <c r="C168" i="22" l="1"/>
  <c r="F392" i="25"/>
  <c r="C170" i="22"/>
  <c r="F393" i="25" l="1"/>
  <c r="C171" i="22"/>
  <c r="F394" i="25" l="1"/>
  <c r="C172" i="22"/>
  <c r="F395" i="25" l="1"/>
  <c r="C173" i="22"/>
  <c r="F396" i="25" l="1"/>
  <c r="C174" i="22"/>
  <c r="C175" i="22" l="1"/>
  <c r="F397" i="25"/>
  <c r="C176" i="22" l="1"/>
  <c r="F398" i="25"/>
  <c r="D169" i="23"/>
  <c r="F399" i="25" l="1"/>
  <c r="C177" i="22"/>
  <c r="C44" i="21" l="1"/>
  <c r="F400" i="25"/>
  <c r="F401" i="25" l="1"/>
  <c r="D174" i="23"/>
  <c r="C179" i="22" l="1"/>
  <c r="D176" i="23"/>
  <c r="D162" i="22"/>
  <c r="F402" i="25"/>
  <c r="D163" i="22" l="1"/>
  <c r="F403" i="25"/>
  <c r="F404" i="25" l="1"/>
  <c r="D164" i="22"/>
  <c r="F405" i="25" l="1"/>
  <c r="D165" i="22"/>
  <c r="F406" i="25" l="1"/>
  <c r="D166" i="22"/>
  <c r="E160" i="23"/>
  <c r="D167" i="22" l="1"/>
  <c r="F407" i="25"/>
  <c r="D168" i="22" l="1"/>
  <c r="F408" i="25"/>
  <c r="D170" i="22"/>
  <c r="D171" i="22" l="1"/>
  <c r="F409" i="25"/>
  <c r="F410" i="25" l="1"/>
  <c r="D172" i="22"/>
  <c r="F411" i="25" l="1"/>
  <c r="D173" i="22"/>
  <c r="D174" i="22" l="1"/>
  <c r="F412" i="25"/>
  <c r="D175" i="22" l="1"/>
  <c r="E169" i="23"/>
  <c r="F413" i="25"/>
  <c r="F414" i="25" l="1"/>
  <c r="D176" i="22"/>
  <c r="D177" i="22" l="1"/>
  <c r="F415" i="25"/>
  <c r="F416" i="25" l="1"/>
  <c r="D44" i="21"/>
  <c r="E174" i="23" l="1"/>
  <c r="F418" i="25" l="1"/>
  <c r="E162" i="22"/>
  <c r="D179" i="22"/>
  <c r="E176" i="23"/>
  <c r="D181" i="22" l="1"/>
  <c r="F419" i="25"/>
  <c r="E163" i="22"/>
  <c r="F420" i="25" l="1"/>
  <c r="E164" i="22"/>
  <c r="F421" i="25" l="1"/>
  <c r="E165" i="22"/>
  <c r="F422" i="25" l="1"/>
  <c r="E166" i="22"/>
  <c r="F160" i="23"/>
  <c r="F423" i="25" l="1"/>
  <c r="E167" i="22"/>
  <c r="E168" i="22" l="1"/>
  <c r="F424" i="25"/>
  <c r="E170" i="22"/>
  <c r="F425" i="25" l="1"/>
  <c r="E171" i="22"/>
  <c r="F426" i="25" l="1"/>
  <c r="E172" i="22"/>
  <c r="F427" i="25" l="1"/>
  <c r="E173" i="22"/>
  <c r="F428" i="25" l="1"/>
  <c r="E174" i="22"/>
  <c r="E18" i="22" s="1"/>
  <c r="F429" i="25" l="1"/>
  <c r="E175" i="22"/>
  <c r="F430" i="25" l="1"/>
  <c r="E176" i="22"/>
  <c r="F169" i="23"/>
  <c r="E177" i="22" l="1"/>
  <c r="E44" i="21" s="1"/>
  <c r="F431" i="25"/>
  <c r="F432" i="25" l="1"/>
  <c r="F433" i="25" l="1"/>
  <c r="F174" i="23"/>
  <c r="E179" i="22" l="1"/>
  <c r="F176" i="23"/>
  <c r="F434" i="25"/>
  <c r="F162" i="22"/>
  <c r="H154" i="23"/>
  <c r="G162" i="22" l="1"/>
  <c r="F435" i="25"/>
  <c r="F163" i="22"/>
  <c r="H155" i="23"/>
  <c r="E181" i="22"/>
  <c r="G163" i="22" l="1"/>
  <c r="F436" i="25"/>
  <c r="F164" i="22"/>
  <c r="H156" i="23"/>
  <c r="G164" i="22" l="1"/>
  <c r="F165" i="22"/>
  <c r="F437" i="25"/>
  <c r="H157" i="23"/>
  <c r="F438" i="25" l="1"/>
  <c r="F166" i="22"/>
  <c r="H158" i="23"/>
  <c r="G165" i="22"/>
  <c r="F439" i="25" l="1"/>
  <c r="F167" i="22"/>
  <c r="H159" i="23"/>
  <c r="H160" i="23" s="1"/>
  <c r="G160" i="23"/>
  <c r="G166" i="22"/>
  <c r="F168" i="22" l="1"/>
  <c r="G167" i="22"/>
  <c r="G168" i="22" s="1"/>
  <c r="F440" i="25"/>
  <c r="F170" i="22"/>
  <c r="H162" i="23"/>
  <c r="F441" i="25" l="1"/>
  <c r="F171" i="22"/>
  <c r="H163" i="23"/>
  <c r="G170" i="22"/>
  <c r="G171" i="22" l="1"/>
  <c r="F172" i="22"/>
  <c r="F442" i="25"/>
  <c r="H164" i="23"/>
  <c r="F173" i="22" l="1"/>
  <c r="F443" i="25"/>
  <c r="H165" i="23"/>
  <c r="G172" i="22"/>
  <c r="G173" i="22" l="1"/>
  <c r="F444" i="25"/>
  <c r="F174" i="22"/>
  <c r="H166" i="23"/>
  <c r="F175" i="22" l="1"/>
  <c r="F445" i="25"/>
  <c r="H167" i="23"/>
  <c r="G174" i="22"/>
  <c r="F176" i="22" l="1"/>
  <c r="F446" i="25"/>
  <c r="H168" i="23"/>
  <c r="H169" i="23" s="1"/>
  <c r="G169" i="23"/>
  <c r="G175" i="22"/>
  <c r="F177" i="22" l="1"/>
  <c r="F44" i="21" s="1"/>
  <c r="G44" i="21" s="1"/>
  <c r="G176" i="22"/>
  <c r="G177" i="22" s="1"/>
  <c r="F447" i="25"/>
  <c r="H171" i="23"/>
  <c r="F448" i="25" l="1"/>
  <c r="H172" i="23"/>
  <c r="F449" i="25" l="1"/>
  <c r="H173" i="23"/>
  <c r="G174" i="23"/>
  <c r="F179" i="22" l="1"/>
  <c r="H174" i="23"/>
  <c r="G176" i="23"/>
  <c r="H176" i="23" s="1"/>
  <c r="F450" i="25"/>
  <c r="C184" i="22"/>
  <c r="F451" i="25" l="1"/>
  <c r="C185" i="22"/>
  <c r="F181" i="22"/>
  <c r="G181" i="22" s="1"/>
  <c r="G179" i="22"/>
  <c r="C186" i="22" l="1"/>
  <c r="F452" i="25"/>
  <c r="C187" i="22" l="1"/>
  <c r="F453" i="25"/>
  <c r="D185" i="23" l="1"/>
  <c r="F454" i="25"/>
  <c r="C188" i="22"/>
  <c r="C189" i="22" l="1"/>
  <c r="F455" i="25"/>
  <c r="C190" i="22" l="1"/>
  <c r="F456" i="25"/>
  <c r="C192" i="22"/>
  <c r="C193" i="22" l="1"/>
  <c r="F457" i="25"/>
  <c r="F458" i="25" l="1"/>
  <c r="C194" i="22"/>
  <c r="C195" i="22" l="1"/>
  <c r="F459" i="25"/>
  <c r="F460" i="25" l="1"/>
  <c r="C196" i="22"/>
  <c r="D194" i="23" l="1"/>
  <c r="C197" i="22"/>
  <c r="F461" i="25"/>
  <c r="F462" i="25" l="1"/>
  <c r="C198" i="22"/>
  <c r="C199" i="22" l="1"/>
  <c r="F463" i="25"/>
  <c r="F464" i="25" l="1"/>
  <c r="C43" i="21"/>
  <c r="F465" i="25" l="1"/>
  <c r="D199" i="23"/>
  <c r="C201" i="22" l="1"/>
  <c r="D201" i="23"/>
  <c r="F466" i="25"/>
  <c r="D184" i="22"/>
  <c r="F467" i="25" l="1"/>
  <c r="D185" i="22"/>
  <c r="F468" i="25" l="1"/>
  <c r="D186" i="22"/>
  <c r="D187" i="22" l="1"/>
  <c r="F469" i="25"/>
  <c r="F470" i="25" l="1"/>
  <c r="D188" i="22"/>
  <c r="F471" i="25" l="1"/>
  <c r="D189" i="22"/>
  <c r="E185" i="23"/>
  <c r="D190" i="22" l="1"/>
  <c r="F472" i="25"/>
  <c r="D192" i="22"/>
  <c r="F473" i="25" l="1"/>
  <c r="D193" i="22"/>
  <c r="F474" i="25" l="1"/>
  <c r="D194" i="22"/>
  <c r="D195" i="22" l="1"/>
  <c r="F475" i="25"/>
  <c r="F476" i="25" l="1"/>
  <c r="D196" i="22"/>
  <c r="F477" i="25" l="1"/>
  <c r="D197" i="22"/>
  <c r="F478" i="25" l="1"/>
  <c r="D198" i="22"/>
  <c r="E194" i="23"/>
  <c r="F479" i="25" l="1"/>
  <c r="D199" i="22"/>
  <c r="D43" i="21" l="1"/>
  <c r="F480" i="25"/>
  <c r="F481" i="25" l="1"/>
  <c r="E199" i="23"/>
  <c r="D201" i="22" l="1"/>
  <c r="E201" i="23"/>
  <c r="F482" i="25"/>
  <c r="E184" i="22"/>
  <c r="F483" i="25" l="1"/>
  <c r="E185" i="22"/>
  <c r="D203" i="22"/>
  <c r="F484" i="25" l="1"/>
  <c r="E186" i="22"/>
  <c r="F485" i="25" l="1"/>
  <c r="E187" i="22"/>
  <c r="F486" i="25" l="1"/>
  <c r="F185" i="23"/>
  <c r="E188" i="22"/>
  <c r="F487" i="25" l="1"/>
  <c r="E189" i="22"/>
  <c r="E190" i="22" l="1"/>
  <c r="F488" i="25"/>
  <c r="E192" i="22"/>
  <c r="F489" i="25" l="1"/>
  <c r="E193" i="22"/>
  <c r="F490" i="25" l="1"/>
  <c r="E194" i="22"/>
  <c r="F491" i="25" l="1"/>
  <c r="E195" i="22"/>
  <c r="F492" i="25" l="1"/>
  <c r="E196" i="22"/>
  <c r="F493" i="25" l="1"/>
  <c r="E197" i="22"/>
  <c r="F494" i="25" l="1"/>
  <c r="E198" i="22"/>
  <c r="F194" i="23"/>
  <c r="E199" i="22" l="1"/>
  <c r="F495" i="25"/>
  <c r="F496" i="25" l="1"/>
  <c r="E43" i="21"/>
  <c r="F497" i="25" l="1"/>
  <c r="F199" i="23"/>
  <c r="E201" i="22" l="1"/>
  <c r="F201" i="23"/>
  <c r="F184" i="22"/>
  <c r="F498" i="25"/>
  <c r="H179" i="23"/>
  <c r="F185" i="22" l="1"/>
  <c r="F499" i="25"/>
  <c r="H180" i="23"/>
  <c r="G184" i="22"/>
  <c r="E203" i="22"/>
  <c r="F500" i="25" l="1"/>
  <c r="F186" i="22"/>
  <c r="H181" i="23"/>
  <c r="G185" i="22"/>
  <c r="G186" i="22" l="1"/>
  <c r="F501" i="25"/>
  <c r="F187" i="22"/>
  <c r="H182" i="23"/>
  <c r="G187" i="22" l="1"/>
  <c r="F188" i="22"/>
  <c r="G185" i="23"/>
  <c r="F502" i="25"/>
  <c r="H183" i="23"/>
  <c r="F189" i="22" l="1"/>
  <c r="F503" i="25"/>
  <c r="H184" i="23"/>
  <c r="H185" i="23" s="1"/>
  <c r="G188" i="22"/>
  <c r="F504" i="25" l="1"/>
  <c r="F192" i="22"/>
  <c r="H187" i="23"/>
  <c r="F190" i="22"/>
  <c r="G189" i="22"/>
  <c r="G190" i="22" s="1"/>
  <c r="G192" i="22" l="1"/>
  <c r="F505" i="25"/>
  <c r="F193" i="22"/>
  <c r="H188" i="23"/>
  <c r="G193" i="22" l="1"/>
  <c r="F506" i="25"/>
  <c r="F194" i="22"/>
  <c r="H189" i="23"/>
  <c r="F507" i="25" l="1"/>
  <c r="F195" i="22"/>
  <c r="H190" i="23"/>
  <c r="G194" i="22"/>
  <c r="G195" i="22" l="1"/>
  <c r="F508" i="25"/>
  <c r="F196" i="22"/>
  <c r="H191" i="23"/>
  <c r="G196" i="22" l="1"/>
  <c r="F197" i="22"/>
  <c r="F509" i="25"/>
  <c r="H192" i="23"/>
  <c r="G197" i="22" l="1"/>
  <c r="F510" i="25"/>
  <c r="F198" i="22"/>
  <c r="H193" i="23"/>
  <c r="H194" i="23" s="1"/>
  <c r="G194" i="23"/>
  <c r="F511" i="25" l="1"/>
  <c r="H196" i="23"/>
  <c r="F199" i="22"/>
  <c r="F43" i="21" s="1"/>
  <c r="G43" i="21" s="1"/>
  <c r="G198" i="22"/>
  <c r="G199" i="22" s="1"/>
  <c r="F512" i="25" l="1"/>
  <c r="H197" i="23"/>
  <c r="F513" i="25" l="1"/>
  <c r="H198" i="23"/>
  <c r="G199" i="23"/>
  <c r="F201" i="22" l="1"/>
  <c r="H199" i="23"/>
  <c r="G201" i="23"/>
  <c r="H201" i="23" s="1"/>
  <c r="F514" i="25"/>
  <c r="C206" i="22"/>
  <c r="F515" i="25" l="1"/>
  <c r="C207" i="22"/>
  <c r="F203" i="22"/>
  <c r="G203" i="22" s="1"/>
  <c r="G201" i="22"/>
  <c r="F516" i="25" l="1"/>
  <c r="C208" i="22"/>
  <c r="F517" i="25" l="1"/>
  <c r="C209" i="22"/>
  <c r="C210" i="22" l="1"/>
  <c r="F518" i="25"/>
  <c r="D210" i="23"/>
  <c r="C211" i="22" l="1"/>
  <c r="F519" i="25"/>
  <c r="C212" i="22" l="1"/>
  <c r="C214" i="22"/>
  <c r="F520" i="25"/>
  <c r="C215" i="22" l="1"/>
  <c r="F521" i="25"/>
  <c r="F522" i="25" l="1"/>
  <c r="C216" i="22"/>
  <c r="F523" i="25" l="1"/>
  <c r="C217" i="22"/>
  <c r="C218" i="22" l="1"/>
  <c r="F524" i="25"/>
  <c r="F525" i="25" l="1"/>
  <c r="C219" i="22"/>
  <c r="C220" i="22" l="1"/>
  <c r="F526" i="25"/>
  <c r="D219" i="23"/>
  <c r="F527" i="25" l="1"/>
  <c r="C221" i="22"/>
  <c r="C42" i="21" l="1"/>
  <c r="F528" i="25"/>
  <c r="F529" i="25" l="1"/>
  <c r="D224" i="23"/>
  <c r="D206" i="22" l="1"/>
  <c r="F530" i="25"/>
  <c r="C223" i="22"/>
  <c r="D226" i="23"/>
  <c r="F531" i="25" l="1"/>
  <c r="D207" i="22"/>
  <c r="D208" i="22" l="1"/>
  <c r="F532" i="25"/>
  <c r="F533" i="25" l="1"/>
  <c r="D209" i="22"/>
  <c r="D210" i="22" l="1"/>
  <c r="E210" i="23"/>
  <c r="F534" i="25"/>
  <c r="F535" i="25" l="1"/>
  <c r="D211" i="22"/>
  <c r="D212" i="22" l="1"/>
  <c r="F536" i="25"/>
  <c r="D214" i="22"/>
  <c r="F537" i="25" l="1"/>
  <c r="D215" i="22"/>
  <c r="D216" i="22" l="1"/>
  <c r="F538" i="25"/>
  <c r="D217" i="22" l="1"/>
  <c r="F539" i="25"/>
  <c r="D218" i="22" l="1"/>
  <c r="F540" i="25"/>
  <c r="D219" i="22" l="1"/>
  <c r="F541" i="25"/>
  <c r="D220" i="22" l="1"/>
  <c r="F542" i="25"/>
  <c r="E219" i="23"/>
  <c r="F543" i="25" l="1"/>
  <c r="D221" i="22"/>
  <c r="D42" i="21" l="1"/>
  <c r="F544" i="25"/>
  <c r="F545" i="25" l="1"/>
  <c r="E224" i="23"/>
  <c r="D223" i="22" l="1"/>
  <c r="E226" i="23"/>
  <c r="F546" i="25"/>
  <c r="E206" i="22"/>
  <c r="F547" i="25" l="1"/>
  <c r="E207" i="22"/>
  <c r="D225" i="22"/>
  <c r="F548" i="25" l="1"/>
  <c r="E208" i="22"/>
  <c r="F549" i="25" l="1"/>
  <c r="E209" i="22"/>
  <c r="F210" i="23" l="1"/>
  <c r="F550" i="25"/>
  <c r="E210" i="22"/>
  <c r="F551" i="25" l="1"/>
  <c r="E211" i="22"/>
  <c r="E212" i="22" l="1"/>
  <c r="F552" i="25"/>
  <c r="E214" i="22"/>
  <c r="F553" i="25" l="1"/>
  <c r="E215" i="22"/>
  <c r="F554" i="25" l="1"/>
  <c r="E216" i="22"/>
  <c r="F555" i="25" l="1"/>
  <c r="E217" i="22"/>
  <c r="F556" i="25" l="1"/>
  <c r="E218" i="22"/>
  <c r="F557" i="25" l="1"/>
  <c r="E219" i="22"/>
  <c r="F558" i="25" l="1"/>
  <c r="E220" i="22"/>
  <c r="F219" i="23"/>
  <c r="E221" i="22" l="1"/>
  <c r="F559" i="25"/>
  <c r="F560" i="25" l="1"/>
  <c r="E42" i="21"/>
  <c r="F561" i="25" l="1"/>
  <c r="F224" i="23"/>
  <c r="E223" i="22" l="1"/>
  <c r="F226" i="23"/>
  <c r="F206" i="22"/>
  <c r="F562" i="25"/>
  <c r="H204" i="23"/>
  <c r="F207" i="22" l="1"/>
  <c r="F563" i="25"/>
  <c r="H205" i="23"/>
  <c r="G206" i="22"/>
  <c r="E225" i="22"/>
  <c r="F564" i="25" l="1"/>
  <c r="F208" i="22"/>
  <c r="H206" i="23"/>
  <c r="G207" i="22"/>
  <c r="F209" i="22" l="1"/>
  <c r="F8" i="22" s="1"/>
  <c r="F565" i="25"/>
  <c r="H207" i="23"/>
  <c r="G208" i="22"/>
  <c r="G209" i="22" l="1"/>
  <c r="F566" i="25"/>
  <c r="F210" i="22"/>
  <c r="H208" i="23"/>
  <c r="G210" i="22" l="1"/>
  <c r="G210" i="23"/>
  <c r="F211" i="22"/>
  <c r="F567" i="25"/>
  <c r="H209" i="23"/>
  <c r="H210" i="23" s="1"/>
  <c r="F568" i="25" l="1"/>
  <c r="F214" i="22"/>
  <c r="H212" i="23"/>
  <c r="F212" i="22"/>
  <c r="G211" i="22"/>
  <c r="G212" i="22" s="1"/>
  <c r="G214" i="22" l="1"/>
  <c r="F569" i="25"/>
  <c r="F215" i="22"/>
  <c r="H213" i="23"/>
  <c r="G215" i="22" l="1"/>
  <c r="F570" i="25"/>
  <c r="F216" i="22"/>
  <c r="H214" i="23"/>
  <c r="G216" i="22" l="1"/>
  <c r="F571" i="25"/>
  <c r="F217" i="22"/>
  <c r="F16" i="22" s="1"/>
  <c r="H215" i="23"/>
  <c r="G217" i="22" l="1"/>
  <c r="F572" i="25"/>
  <c r="F218" i="22"/>
  <c r="H216" i="23"/>
  <c r="G218" i="22" l="1"/>
  <c r="F573" i="25"/>
  <c r="F219" i="22"/>
  <c r="H217" i="23"/>
  <c r="F574" i="25" l="1"/>
  <c r="F220" i="22"/>
  <c r="H218" i="23"/>
  <c r="H219" i="23" s="1"/>
  <c r="G219" i="23"/>
  <c r="G219" i="22"/>
  <c r="F221" i="22" l="1"/>
  <c r="F42" i="21" s="1"/>
  <c r="G42" i="21" s="1"/>
  <c r="G220" i="22"/>
  <c r="G221" i="22" s="1"/>
  <c r="F575" i="25"/>
  <c r="H221" i="23"/>
  <c r="F576" i="25" l="1"/>
  <c r="H222" i="23"/>
  <c r="F577" i="25" l="1"/>
  <c r="H223" i="23"/>
  <c r="G224" i="23"/>
  <c r="F223" i="22" l="1"/>
  <c r="H224" i="23"/>
  <c r="G226" i="23"/>
  <c r="H226" i="23" s="1"/>
  <c r="F578" i="25"/>
  <c r="C228" i="22"/>
  <c r="F579" i="25" l="1"/>
  <c r="C229" i="22"/>
  <c r="F225" i="22"/>
  <c r="G225" i="22" s="1"/>
  <c r="G223" i="22"/>
  <c r="F580" i="25" l="1"/>
  <c r="C230" i="22"/>
  <c r="F581" i="25" l="1"/>
  <c r="C231" i="22"/>
  <c r="D235" i="23" l="1"/>
  <c r="F582" i="25"/>
  <c r="C232" i="22"/>
  <c r="C233" i="22" l="1"/>
  <c r="F583" i="25"/>
  <c r="F584" i="25" l="1"/>
  <c r="C236" i="22"/>
  <c r="C234" i="22"/>
  <c r="F585" i="25" l="1"/>
  <c r="C237" i="22"/>
  <c r="F586" i="25" l="1"/>
  <c r="C238" i="22"/>
  <c r="F587" i="25" l="1"/>
  <c r="C239" i="22"/>
  <c r="F588" i="25" l="1"/>
  <c r="C240" i="22"/>
  <c r="C241" i="22" l="1"/>
  <c r="F589" i="25"/>
  <c r="F590" i="25" l="1"/>
  <c r="C242" i="22"/>
  <c r="D244" i="23"/>
  <c r="C243" i="22" l="1"/>
  <c r="F591" i="25"/>
  <c r="F592" i="25" l="1"/>
  <c r="C41" i="21"/>
  <c r="F593" i="25" l="1"/>
  <c r="D249" i="23"/>
  <c r="C245" i="22" l="1"/>
  <c r="D251" i="23"/>
  <c r="F594" i="25"/>
  <c r="D228" i="22"/>
  <c r="D229" i="22" l="1"/>
  <c r="F595" i="25"/>
  <c r="F596" i="25" l="1"/>
  <c r="D230" i="22"/>
  <c r="D231" i="22" l="1"/>
  <c r="F597" i="25"/>
  <c r="D232" i="22" l="1"/>
  <c r="E235" i="23"/>
  <c r="F598" i="25"/>
  <c r="F599" i="25" l="1"/>
  <c r="D233" i="22"/>
  <c r="D234" i="22" l="1"/>
  <c r="D236" i="22"/>
  <c r="F600" i="25"/>
  <c r="F601" i="25" l="1"/>
  <c r="D237" i="22"/>
  <c r="F602" i="25" l="1"/>
  <c r="D238" i="22"/>
  <c r="F603" i="25" l="1"/>
  <c r="D239" i="22"/>
  <c r="D240" i="22" l="1"/>
  <c r="F604" i="25"/>
  <c r="F605" i="25" l="1"/>
  <c r="D241" i="22"/>
  <c r="D242" i="22" l="1"/>
  <c r="F606" i="25"/>
  <c r="E244" i="23"/>
  <c r="D243" i="22" l="1"/>
  <c r="F607" i="25"/>
  <c r="F608" i="25" l="1"/>
  <c r="D41" i="21"/>
  <c r="F609" i="25" l="1"/>
  <c r="E249" i="23"/>
  <c r="D245" i="22" l="1"/>
  <c r="E251" i="23"/>
  <c r="F610" i="25"/>
  <c r="E228" i="22"/>
  <c r="F611" i="25" l="1"/>
  <c r="E229" i="22"/>
  <c r="D247" i="22"/>
  <c r="F612" i="25" l="1"/>
  <c r="E230" i="22"/>
  <c r="F613" i="25" l="1"/>
  <c r="E231" i="22"/>
  <c r="F614" i="25" l="1"/>
  <c r="E232" i="22"/>
  <c r="F615" i="25" l="1"/>
  <c r="E233" i="22"/>
  <c r="F235" i="23"/>
  <c r="E234" i="22" l="1"/>
  <c r="F616" i="25"/>
  <c r="E236" i="22"/>
  <c r="F617" i="25" l="1"/>
  <c r="E237" i="22"/>
  <c r="F618" i="25" l="1"/>
  <c r="E238" i="22"/>
  <c r="F619" i="25" l="1"/>
  <c r="E239" i="22"/>
  <c r="F620" i="25" l="1"/>
  <c r="E240" i="22"/>
  <c r="F621" i="25" l="1"/>
  <c r="E241" i="22"/>
  <c r="F622" i="25" l="1"/>
  <c r="E242" i="22"/>
  <c r="F244" i="23"/>
  <c r="E243" i="22" l="1"/>
  <c r="E41" i="21" s="1"/>
  <c r="F623" i="25"/>
  <c r="F624" i="25" l="1"/>
  <c r="F625" i="25" l="1"/>
  <c r="F249" i="23"/>
  <c r="E245" i="22" l="1"/>
  <c r="F251" i="23"/>
  <c r="F626" i="25"/>
  <c r="F228" i="22"/>
  <c r="H229" i="23"/>
  <c r="G228" i="22" l="1"/>
  <c r="F229" i="22"/>
  <c r="F627" i="25"/>
  <c r="H230" i="23"/>
  <c r="E247" i="22"/>
  <c r="G229" i="22" l="1"/>
  <c r="F628" i="25"/>
  <c r="F230" i="22"/>
  <c r="H231" i="23"/>
  <c r="G230" i="22" l="1"/>
  <c r="F629" i="25"/>
  <c r="F231" i="22"/>
  <c r="H232" i="23"/>
  <c r="G231" i="22" l="1"/>
  <c r="F232" i="22"/>
  <c r="G235" i="23"/>
  <c r="F630" i="25"/>
  <c r="H233" i="23"/>
  <c r="F631" i="25" l="1"/>
  <c r="F233" i="22"/>
  <c r="H234" i="23"/>
  <c r="H235" i="23" s="1"/>
  <c r="G232" i="22"/>
  <c r="F234" i="22" l="1"/>
  <c r="G233" i="22"/>
  <c r="G234" i="22" s="1"/>
  <c r="F632" i="25"/>
  <c r="F236" i="22"/>
  <c r="H237" i="23"/>
  <c r="F633" i="25" l="1"/>
  <c r="F237" i="22"/>
  <c r="H238" i="23"/>
  <c r="G236" i="22"/>
  <c r="F634" i="25" l="1"/>
  <c r="F238" i="22"/>
  <c r="H239" i="23"/>
  <c r="G237" i="22"/>
  <c r="G238" i="22" l="1"/>
  <c r="F635" i="25"/>
  <c r="F239" i="22"/>
  <c r="H240" i="23"/>
  <c r="F636" i="25" l="1"/>
  <c r="F240" i="22"/>
  <c r="H241" i="23"/>
  <c r="G239" i="22"/>
  <c r="G240" i="22" l="1"/>
  <c r="F637" i="25"/>
  <c r="F241" i="22"/>
  <c r="H242" i="23"/>
  <c r="F638" i="25" l="1"/>
  <c r="F242" i="22"/>
  <c r="H243" i="23"/>
  <c r="H244" i="23" s="1"/>
  <c r="G244" i="23"/>
  <c r="G241" i="22"/>
  <c r="F243" i="22" l="1"/>
  <c r="F41" i="21" s="1"/>
  <c r="G41" i="21" s="1"/>
  <c r="G242" i="22"/>
  <c r="G243" i="22" s="1"/>
  <c r="F639" i="25"/>
  <c r="H246" i="23"/>
  <c r="F640" i="25" l="1"/>
  <c r="H247" i="23"/>
  <c r="F641" i="25" l="1"/>
  <c r="H248" i="23"/>
  <c r="G249" i="23"/>
  <c r="F245" i="22" l="1"/>
  <c r="H249" i="23"/>
  <c r="G251" i="23"/>
  <c r="H251" i="23" s="1"/>
  <c r="F642" i="25"/>
  <c r="C250" i="22"/>
  <c r="F643" i="25" l="1"/>
  <c r="C251" i="22"/>
  <c r="F247" i="22"/>
  <c r="G247" i="22" s="1"/>
  <c r="G245" i="22"/>
  <c r="F644" i="25" l="1"/>
  <c r="C252" i="22"/>
  <c r="F645" i="25" l="1"/>
  <c r="C253" i="22"/>
  <c r="D260" i="23" l="1"/>
  <c r="C254" i="22"/>
  <c r="F646" i="25"/>
  <c r="F647" i="25" l="1"/>
  <c r="C255" i="22"/>
  <c r="C256" i="22" l="1"/>
  <c r="C258" i="22"/>
  <c r="F648" i="25"/>
  <c r="F649" i="25" l="1"/>
  <c r="C259" i="22"/>
  <c r="C260" i="22" l="1"/>
  <c r="F650" i="25"/>
  <c r="C261" i="22" l="1"/>
  <c r="C16" i="22" s="1"/>
  <c r="F651" i="25"/>
  <c r="C262" i="22" l="1"/>
  <c r="F652" i="25"/>
  <c r="C263" i="22" l="1"/>
  <c r="F653" i="25"/>
  <c r="C264" i="22" l="1"/>
  <c r="F654" i="25"/>
  <c r="D269" i="23"/>
  <c r="C265" i="22" l="1"/>
  <c r="C40" i="21" s="1"/>
  <c r="F655" i="25"/>
  <c r="F656" i="25" l="1"/>
  <c r="F657" i="25" l="1"/>
  <c r="D274" i="23"/>
  <c r="C267" i="22" l="1"/>
  <c r="D276" i="23"/>
  <c r="D250" i="22"/>
  <c r="F658" i="25"/>
  <c r="F659" i="25" l="1"/>
  <c r="D251" i="22"/>
  <c r="F660" i="25" l="1"/>
  <c r="D252" i="22"/>
  <c r="F661" i="25" l="1"/>
  <c r="D253" i="22"/>
  <c r="F662" i="25" l="1"/>
  <c r="D254" i="22"/>
  <c r="E260" i="23"/>
  <c r="D255" i="22" l="1"/>
  <c r="F663" i="25"/>
  <c r="F664" i="25" l="1"/>
  <c r="D258" i="22"/>
  <c r="D256" i="22"/>
  <c r="F665" i="25" l="1"/>
  <c r="D259" i="22"/>
  <c r="F666" i="25" l="1"/>
  <c r="D260" i="22"/>
  <c r="F667" i="25" l="1"/>
  <c r="D261" i="22"/>
  <c r="F668" i="25" l="1"/>
  <c r="D262" i="22"/>
  <c r="D263" i="22" l="1"/>
  <c r="F669" i="25"/>
  <c r="D264" i="22" l="1"/>
  <c r="F670" i="25"/>
  <c r="E269" i="23"/>
  <c r="F671" i="25" l="1"/>
  <c r="D265" i="22"/>
  <c r="D40" i="21" l="1"/>
  <c r="F672" i="25"/>
  <c r="F673" i="25" l="1"/>
  <c r="E274" i="23"/>
  <c r="F674" i="25" l="1"/>
  <c r="E250" i="22"/>
  <c r="D267" i="22"/>
  <c r="E276" i="23"/>
  <c r="D269" i="22" l="1"/>
  <c r="F675" i="25"/>
  <c r="E251" i="22"/>
  <c r="F676" i="25" l="1"/>
  <c r="E252" i="22"/>
  <c r="F677" i="25" l="1"/>
  <c r="E253" i="22"/>
  <c r="E8" i="22" s="1"/>
  <c r="F678" i="25" l="1"/>
  <c r="F260" i="23"/>
  <c r="E254" i="22"/>
  <c r="F679" i="25" l="1"/>
  <c r="E255" i="22"/>
  <c r="E256" i="22" l="1"/>
  <c r="F680" i="25"/>
  <c r="E258" i="22"/>
  <c r="F681" i="25" l="1"/>
  <c r="E259" i="22"/>
  <c r="F682" i="25" l="1"/>
  <c r="E260" i="22"/>
  <c r="F683" i="25" l="1"/>
  <c r="E261" i="22"/>
  <c r="F684" i="25" l="1"/>
  <c r="E262" i="22"/>
  <c r="F685" i="25" l="1"/>
  <c r="F269" i="23"/>
  <c r="E263" i="22"/>
  <c r="F686" i="25" l="1"/>
  <c r="E264" i="22"/>
  <c r="E265" i="22" l="1"/>
  <c r="F687" i="25"/>
  <c r="F688" i="25" l="1"/>
  <c r="E40" i="21"/>
  <c r="F689" i="25" l="1"/>
  <c r="F274" i="23"/>
  <c r="E267" i="22" l="1"/>
  <c r="F276" i="23"/>
  <c r="F690" i="25"/>
  <c r="F250" i="22"/>
  <c r="H254" i="23"/>
  <c r="G250" i="22" l="1"/>
  <c r="F691" i="25"/>
  <c r="F251" i="22"/>
  <c r="H255" i="23"/>
  <c r="E269" i="22"/>
  <c r="G251" i="22" l="1"/>
  <c r="F692" i="25"/>
  <c r="F252" i="22"/>
  <c r="H256" i="23"/>
  <c r="G252" i="22" l="1"/>
  <c r="F253" i="22"/>
  <c r="F693" i="25"/>
  <c r="H257" i="23"/>
  <c r="G260" i="23" l="1"/>
  <c r="F694" i="25"/>
  <c r="F254" i="22"/>
  <c r="H258" i="23"/>
  <c r="G253" i="22"/>
  <c r="G254" i="22" l="1"/>
  <c r="F695" i="25"/>
  <c r="F255" i="22"/>
  <c r="H259" i="23"/>
  <c r="H260" i="23" s="1"/>
  <c r="G255" i="22" l="1"/>
  <c r="G256" i="22" s="1"/>
  <c r="F256" i="22"/>
  <c r="F696" i="25"/>
  <c r="F258" i="22"/>
  <c r="H262" i="23"/>
  <c r="G258" i="22" l="1"/>
  <c r="F697" i="25"/>
  <c r="F259" i="22"/>
  <c r="H263" i="23"/>
  <c r="G259" i="22" l="1"/>
  <c r="F698" i="25"/>
  <c r="F260" i="22"/>
  <c r="H264" i="23"/>
  <c r="F699" i="25" l="1"/>
  <c r="F261" i="22"/>
  <c r="H265" i="23"/>
  <c r="G260" i="22"/>
  <c r="F262" i="22" l="1"/>
  <c r="F700" i="25"/>
  <c r="H266" i="23"/>
  <c r="G261" i="22"/>
  <c r="F701" i="25" l="1"/>
  <c r="F263" i="22"/>
  <c r="H267" i="23"/>
  <c r="G262" i="22"/>
  <c r="G263" i="22" l="1"/>
  <c r="F702" i="25"/>
  <c r="F264" i="22"/>
  <c r="H268" i="23"/>
  <c r="H269" i="23" s="1"/>
  <c r="G269" i="23"/>
  <c r="F265" i="22" l="1"/>
  <c r="F40" i="21" s="1"/>
  <c r="G40" i="21" s="1"/>
  <c r="G264" i="22"/>
  <c r="G265" i="22" s="1"/>
  <c r="F703" i="25"/>
  <c r="H271" i="23"/>
  <c r="F704" i="25" l="1"/>
  <c r="H272" i="23"/>
  <c r="F705" i="25" l="1"/>
  <c r="H273" i="23"/>
  <c r="G274" i="23"/>
  <c r="F267" i="22" l="1"/>
  <c r="H274" i="23"/>
  <c r="G276" i="23"/>
  <c r="H276" i="23" s="1"/>
  <c r="F706" i="25"/>
  <c r="C272" i="22"/>
  <c r="C273" i="22" l="1"/>
  <c r="F707" i="25"/>
  <c r="F269" i="22"/>
  <c r="G269" i="22" s="1"/>
  <c r="G267" i="22"/>
  <c r="F708" i="25" l="1"/>
  <c r="C274" i="22"/>
  <c r="C275" i="22" l="1"/>
  <c r="F709" i="25"/>
  <c r="D285" i="23" l="1"/>
  <c r="F710" i="25"/>
  <c r="C276" i="22"/>
  <c r="F711" i="25" l="1"/>
  <c r="C277" i="22"/>
  <c r="C278" i="22" l="1"/>
  <c r="F712" i="25"/>
  <c r="C280" i="22"/>
  <c r="C281" i="22" l="1"/>
  <c r="F713" i="25"/>
  <c r="F714" i="25" l="1"/>
  <c r="C282" i="22"/>
  <c r="F715" i="25" l="1"/>
  <c r="C283" i="22"/>
  <c r="C284" i="22" l="1"/>
  <c r="F716" i="25"/>
  <c r="C285" i="22" l="1"/>
  <c r="F717" i="25"/>
  <c r="F718" i="25" l="1"/>
  <c r="C286" i="22"/>
  <c r="D294" i="23"/>
  <c r="C287" i="22" l="1"/>
  <c r="F719" i="25"/>
  <c r="F720" i="25" l="1"/>
  <c r="C38" i="21"/>
  <c r="F721" i="25" l="1"/>
  <c r="D299" i="23"/>
  <c r="C289" i="22" l="1"/>
  <c r="D301" i="23"/>
  <c r="F722" i="25"/>
  <c r="D272" i="22"/>
  <c r="F723" i="25" l="1"/>
  <c r="D273" i="22"/>
  <c r="D274" i="22" l="1"/>
  <c r="F724" i="25"/>
  <c r="D275" i="22" l="1"/>
  <c r="F725" i="25"/>
  <c r="E285" i="23" l="1"/>
  <c r="F726" i="25"/>
  <c r="D276" i="22"/>
  <c r="D277" i="22" l="1"/>
  <c r="F727" i="25"/>
  <c r="D278" i="22" l="1"/>
  <c r="F728" i="25"/>
  <c r="D280" i="22"/>
  <c r="D281" i="22" l="1"/>
  <c r="F729" i="25"/>
  <c r="F730" i="25" l="1"/>
  <c r="D282" i="22"/>
  <c r="F731" i="25" l="1"/>
  <c r="D283" i="22"/>
  <c r="D284" i="22" l="1"/>
  <c r="F732" i="25"/>
  <c r="F733" i="25" l="1"/>
  <c r="D285" i="22"/>
  <c r="D286" i="22" l="1"/>
  <c r="F734" i="25"/>
  <c r="E294" i="23"/>
  <c r="F735" i="25" l="1"/>
  <c r="D287" i="22"/>
  <c r="F736" i="25" l="1"/>
  <c r="D38" i="21"/>
  <c r="F737" i="25" l="1"/>
  <c r="E299" i="23"/>
  <c r="D289" i="22" l="1"/>
  <c r="E301" i="23"/>
  <c r="F738" i="25"/>
  <c r="E272" i="22"/>
  <c r="F739" i="25" l="1"/>
  <c r="E273" i="22"/>
  <c r="D291" i="22"/>
  <c r="F740" i="25" l="1"/>
  <c r="E274" i="22"/>
  <c r="F741" i="25" l="1"/>
  <c r="E275" i="22"/>
  <c r="F742" i="25" l="1"/>
  <c r="F285" i="23"/>
  <c r="E276" i="22"/>
  <c r="F743" i="25" l="1"/>
  <c r="E277" i="22"/>
  <c r="E278" i="22" l="1"/>
  <c r="F744" i="25"/>
  <c r="E280" i="22"/>
  <c r="F745" i="25" l="1"/>
  <c r="E281" i="22"/>
  <c r="F746" i="25" l="1"/>
  <c r="E282" i="22"/>
  <c r="F747" i="25" l="1"/>
  <c r="E283" i="22"/>
  <c r="E16" i="22" s="1"/>
  <c r="F748" i="25" l="1"/>
  <c r="E284" i="22"/>
  <c r="F749" i="25" l="1"/>
  <c r="E285" i="22"/>
  <c r="F750" i="25" l="1"/>
  <c r="E286" i="22"/>
  <c r="F294" i="23"/>
  <c r="E287" i="22" l="1"/>
  <c r="F751" i="25"/>
  <c r="F752" i="25" l="1"/>
  <c r="E38" i="21"/>
  <c r="F753" i="25" l="1"/>
  <c r="F299" i="23"/>
  <c r="E289" i="22" l="1"/>
  <c r="F301" i="23"/>
  <c r="F754" i="25"/>
  <c r="F272" i="22"/>
  <c r="H279" i="23"/>
  <c r="G272" i="22" l="1"/>
  <c r="F273" i="22"/>
  <c r="F755" i="25"/>
  <c r="H280" i="23"/>
  <c r="E291" i="22"/>
  <c r="G273" i="22" l="1"/>
  <c r="F756" i="25"/>
  <c r="F274" i="22"/>
  <c r="H281" i="23"/>
  <c r="G274" i="22" l="1"/>
  <c r="F757" i="25"/>
  <c r="F275" i="22"/>
  <c r="H282" i="23"/>
  <c r="G275" i="22" l="1"/>
  <c r="G285" i="23"/>
  <c r="F758" i="25"/>
  <c r="F276" i="22"/>
  <c r="H283" i="23"/>
  <c r="G276" i="22" l="1"/>
  <c r="F277" i="22"/>
  <c r="F759" i="25"/>
  <c r="H284" i="23"/>
  <c r="H285" i="23" s="1"/>
  <c r="F278" i="22" l="1"/>
  <c r="G277" i="22"/>
  <c r="G278" i="22" s="1"/>
  <c r="F760" i="25"/>
  <c r="F280" i="22"/>
  <c r="H287" i="23"/>
  <c r="G280" i="22" l="1"/>
  <c r="F281" i="22"/>
  <c r="F761" i="25"/>
  <c r="H288" i="23"/>
  <c r="F282" i="22" l="1"/>
  <c r="F762" i="25"/>
  <c r="H289" i="23"/>
  <c r="G281" i="22"/>
  <c r="F283" i="22" l="1"/>
  <c r="F763" i="25"/>
  <c r="H290" i="23"/>
  <c r="G282" i="22"/>
  <c r="F764" i="25" l="1"/>
  <c r="F284" i="22"/>
  <c r="H291" i="23"/>
  <c r="G283" i="22"/>
  <c r="F285" i="22" l="1"/>
  <c r="F765" i="25"/>
  <c r="H292" i="23"/>
  <c r="G284" i="22"/>
  <c r="G285" i="22" l="1"/>
  <c r="F766" i="25"/>
  <c r="F286" i="22"/>
  <c r="H293" i="23"/>
  <c r="H294" i="23" s="1"/>
  <c r="G294" i="23"/>
  <c r="F767" i="25" l="1"/>
  <c r="H296" i="23"/>
  <c r="F287" i="22"/>
  <c r="F38" i="21" s="1"/>
  <c r="G38" i="21" s="1"/>
  <c r="G286" i="22"/>
  <c r="G287" i="22" s="1"/>
  <c r="F768" i="25" l="1"/>
  <c r="H297" i="23"/>
  <c r="F769" i="25" l="1"/>
  <c r="H298" i="23"/>
  <c r="G299" i="23"/>
  <c r="F289" i="22" l="1"/>
  <c r="H299" i="23"/>
  <c r="G301" i="23"/>
  <c r="H301" i="23" s="1"/>
  <c r="C294" i="22"/>
  <c r="F770" i="25"/>
  <c r="F771" i="25" l="1"/>
  <c r="C295" i="22"/>
  <c r="F291" i="22"/>
  <c r="G291" i="22" s="1"/>
  <c r="G289" i="22"/>
  <c r="F772" i="25" l="1"/>
  <c r="C296" i="22"/>
  <c r="C297" i="22" l="1"/>
  <c r="F773" i="25"/>
  <c r="D310" i="23" l="1"/>
  <c r="F774" i="25"/>
  <c r="C298" i="22"/>
  <c r="C299" i="22" l="1"/>
  <c r="F775" i="25"/>
  <c r="F776" i="25" l="1"/>
  <c r="C302" i="22"/>
  <c r="C300" i="22"/>
  <c r="C303" i="22" l="1"/>
  <c r="F777" i="25"/>
  <c r="F778" i="25" l="1"/>
  <c r="C304" i="22"/>
  <c r="F779" i="25" l="1"/>
  <c r="C305" i="22"/>
  <c r="C306" i="22" l="1"/>
  <c r="F780" i="25"/>
  <c r="C307" i="22" l="1"/>
  <c r="F781" i="25"/>
  <c r="C308" i="22" l="1"/>
  <c r="F782" i="25"/>
  <c r="D319" i="23"/>
  <c r="C309" i="22" l="1"/>
  <c r="C37" i="21" s="1"/>
  <c r="F783" i="25"/>
  <c r="F784" i="25" l="1"/>
  <c r="F785" i="25" l="1"/>
  <c r="D324" i="23"/>
  <c r="C311" i="22" l="1"/>
  <c r="D326" i="23"/>
  <c r="F786" i="25"/>
  <c r="D294" i="22"/>
  <c r="D295" i="22" l="1"/>
  <c r="F787" i="25"/>
  <c r="F788" i="25" l="1"/>
  <c r="D296" i="22"/>
  <c r="F789" i="25" l="1"/>
  <c r="D297" i="22"/>
  <c r="E310" i="23" l="1"/>
  <c r="D298" i="22"/>
  <c r="F790" i="25"/>
  <c r="F791" i="25" l="1"/>
  <c r="D299" i="22"/>
  <c r="D300" i="22" l="1"/>
  <c r="D302" i="22"/>
  <c r="F792" i="25"/>
  <c r="F793" i="25" l="1"/>
  <c r="D303" i="22"/>
  <c r="D304" i="22" l="1"/>
  <c r="F794" i="25"/>
  <c r="F795" i="25" l="1"/>
  <c r="D305" i="22"/>
  <c r="F796" i="25" l="1"/>
  <c r="D306" i="22"/>
  <c r="D307" i="22" l="1"/>
  <c r="F797" i="25"/>
  <c r="E319" i="23" l="1"/>
  <c r="D308" i="22"/>
  <c r="F798" i="25"/>
  <c r="F799" i="25" l="1"/>
  <c r="D309" i="22"/>
  <c r="D37" i="21" l="1"/>
  <c r="F800" i="25"/>
  <c r="F801" i="25" l="1"/>
  <c r="E324" i="23"/>
  <c r="D311" i="22" l="1"/>
  <c r="E326" i="23"/>
  <c r="F802" i="25"/>
  <c r="E294" i="22"/>
  <c r="F803" i="25" l="1"/>
  <c r="E295" i="22"/>
  <c r="D313" i="22"/>
  <c r="F804" i="25" l="1"/>
  <c r="E296" i="22"/>
  <c r="F805" i="25" l="1"/>
  <c r="E297" i="22"/>
  <c r="F310" i="23" l="1"/>
  <c r="F806" i="25"/>
  <c r="E298" i="22"/>
  <c r="F807" i="25" l="1"/>
  <c r="E299" i="22"/>
  <c r="E300" i="22" l="1"/>
  <c r="F808" i="25"/>
  <c r="E302" i="22"/>
  <c r="F809" i="25" l="1"/>
  <c r="E303" i="22"/>
  <c r="F810" i="25" l="1"/>
  <c r="E304" i="22"/>
  <c r="F811" i="25" l="1"/>
  <c r="E305" i="22"/>
  <c r="F812" i="25" l="1"/>
  <c r="E306" i="22"/>
  <c r="F813" i="25" l="1"/>
  <c r="E307" i="22"/>
  <c r="F814" i="25" l="1"/>
  <c r="E308" i="22"/>
  <c r="F319" i="23"/>
  <c r="F815" i="25" l="1"/>
  <c r="E309" i="22"/>
  <c r="E37" i="21" l="1"/>
  <c r="F816" i="25"/>
  <c r="F817" i="25" l="1"/>
  <c r="F324" i="23"/>
  <c r="E311" i="22" l="1"/>
  <c r="F326" i="23"/>
  <c r="F294" i="22"/>
  <c r="F4" i="22" s="1"/>
  <c r="F818" i="25"/>
  <c r="H304" i="23"/>
  <c r="F819" i="25" l="1"/>
  <c r="F295" i="22"/>
  <c r="H305" i="23"/>
  <c r="G294" i="22"/>
  <c r="E313" i="22"/>
  <c r="G295" i="22" l="1"/>
  <c r="F820" i="25"/>
  <c r="F296" i="22"/>
  <c r="H306" i="23"/>
  <c r="G296" i="22" l="1"/>
  <c r="F821" i="25"/>
  <c r="F297" i="22"/>
  <c r="H307" i="23"/>
  <c r="G310" i="23" l="1"/>
  <c r="F822" i="25"/>
  <c r="F298" i="22"/>
  <c r="H308" i="23"/>
  <c r="G297" i="22"/>
  <c r="G298" i="22" l="1"/>
  <c r="F823" i="25"/>
  <c r="F299" i="22"/>
  <c r="H309" i="23"/>
  <c r="H310" i="23" s="1"/>
  <c r="F302" i="22" l="1"/>
  <c r="F824" i="25"/>
  <c r="H312" i="23"/>
  <c r="F300" i="22"/>
  <c r="G299" i="22"/>
  <c r="G300" i="22" s="1"/>
  <c r="F303" i="22" l="1"/>
  <c r="F825" i="25"/>
  <c r="H313" i="23"/>
  <c r="G302" i="22"/>
  <c r="G303" i="22" l="1"/>
  <c r="F826" i="25"/>
  <c r="F304" i="22"/>
  <c r="H314" i="23"/>
  <c r="G304" i="22" l="1"/>
  <c r="F827" i="25"/>
  <c r="F305" i="22"/>
  <c r="H315" i="23"/>
  <c r="F306" i="22" l="1"/>
  <c r="F828" i="25"/>
  <c r="H316" i="23"/>
  <c r="G305" i="22"/>
  <c r="G306" i="22" l="1"/>
  <c r="F829" i="25"/>
  <c r="F307" i="22"/>
  <c r="H317" i="23"/>
  <c r="G307" i="22" l="1"/>
  <c r="F830" i="25"/>
  <c r="F308" i="22"/>
  <c r="H318" i="23"/>
  <c r="H319" i="23" s="1"/>
  <c r="G319" i="23"/>
  <c r="F309" i="22" l="1"/>
  <c r="F37" i="21" s="1"/>
  <c r="G37" i="21" s="1"/>
  <c r="G308" i="22"/>
  <c r="G309" i="22" s="1"/>
  <c r="F831" i="25"/>
  <c r="H321" i="23"/>
  <c r="F832" i="25" l="1"/>
  <c r="H322" i="23"/>
  <c r="F833" i="25" l="1"/>
  <c r="H323" i="23"/>
  <c r="G324" i="23"/>
  <c r="F311" i="22" l="1"/>
  <c r="F23" i="22" s="1"/>
  <c r="H324" i="23"/>
  <c r="G326" i="23"/>
  <c r="H326" i="23" s="1"/>
  <c r="C316" i="22"/>
  <c r="F834" i="25"/>
  <c r="C317" i="22" l="1"/>
  <c r="F835" i="25"/>
  <c r="F313" i="22"/>
  <c r="G313" i="22" s="1"/>
  <c r="G311" i="22"/>
  <c r="F836" i="25" l="1"/>
  <c r="C318" i="22"/>
  <c r="F837" i="25" l="1"/>
  <c r="C319" i="22"/>
  <c r="D335" i="23" l="1"/>
  <c r="F838" i="25"/>
  <c r="C320" i="22"/>
  <c r="F839" i="25" l="1"/>
  <c r="C321" i="22"/>
  <c r="C322" i="22" l="1"/>
  <c r="C324" i="22"/>
  <c r="F840" i="25"/>
  <c r="F841" i="25" l="1"/>
  <c r="C325" i="22"/>
  <c r="F842" i="25" l="1"/>
  <c r="C326" i="22"/>
  <c r="C327" i="22" l="1"/>
  <c r="F843" i="25"/>
  <c r="C328" i="22" l="1"/>
  <c r="F844" i="25"/>
  <c r="C329" i="22" l="1"/>
  <c r="C19" i="22" s="1"/>
  <c r="F845" i="25"/>
  <c r="C330" i="22" l="1"/>
  <c r="F846" i="25"/>
  <c r="D344" i="23"/>
  <c r="C331" i="22" l="1"/>
  <c r="C36" i="21" s="1"/>
  <c r="F847" i="25"/>
  <c r="F848" i="25" l="1"/>
  <c r="F849" i="25" l="1"/>
  <c r="D349" i="23"/>
  <c r="C333" i="22" l="1"/>
  <c r="D351" i="23"/>
  <c r="F850" i="25"/>
  <c r="D316" i="22"/>
  <c r="F851" i="25" l="1"/>
  <c r="D317" i="22"/>
  <c r="D318" i="22" l="1"/>
  <c r="F852" i="25"/>
  <c r="D319" i="22" l="1"/>
  <c r="F853" i="25"/>
  <c r="F854" i="25" l="1"/>
  <c r="E335" i="23"/>
  <c r="D320" i="22"/>
  <c r="D321" i="22" l="1"/>
  <c r="F855" i="25"/>
  <c r="F856" i="25" l="1"/>
  <c r="D324" i="22"/>
  <c r="D322" i="22"/>
  <c r="D325" i="22" l="1"/>
  <c r="F857" i="25"/>
  <c r="F858" i="25" l="1"/>
  <c r="D326" i="22"/>
  <c r="F859" i="25" l="1"/>
  <c r="D327" i="22"/>
  <c r="F860" i="25" l="1"/>
  <c r="D328" i="22"/>
  <c r="F861" i="25" l="1"/>
  <c r="D329" i="22"/>
  <c r="F862" i="25" l="1"/>
  <c r="D330" i="22"/>
  <c r="E344" i="23"/>
  <c r="F863" i="25" l="1"/>
  <c r="D331" i="22"/>
  <c r="D36" i="21" l="1"/>
  <c r="F864" i="25"/>
  <c r="F865" i="25" l="1"/>
  <c r="E349" i="23"/>
  <c r="D333" i="22" l="1"/>
  <c r="E351" i="23"/>
  <c r="F866" i="25"/>
  <c r="E316" i="22"/>
  <c r="F867" i="25" l="1"/>
  <c r="E317" i="22"/>
  <c r="D335" i="22"/>
  <c r="F868" i="25" l="1"/>
  <c r="E318" i="22"/>
  <c r="F869" i="25" l="1"/>
  <c r="E319" i="22"/>
  <c r="F870" i="25" l="1"/>
  <c r="F335" i="23"/>
  <c r="E320" i="22"/>
  <c r="F871" i="25" l="1"/>
  <c r="E321" i="22"/>
  <c r="E322" i="22" l="1"/>
  <c r="F872" i="25"/>
  <c r="E324" i="22"/>
  <c r="E13" i="22" s="1"/>
  <c r="F873" i="25" l="1"/>
  <c r="E325" i="22"/>
  <c r="E14" i="22" s="1"/>
  <c r="F874" i="25" l="1"/>
  <c r="E326" i="22"/>
  <c r="F875" i="25" l="1"/>
  <c r="E327" i="22"/>
  <c r="F876" i="25" l="1"/>
  <c r="E328" i="22"/>
  <c r="F877" i="25" l="1"/>
  <c r="E329" i="22"/>
  <c r="F878" i="25" l="1"/>
  <c r="E330" i="22"/>
  <c r="F344" i="23"/>
  <c r="E331" i="22" l="1"/>
  <c r="F879" i="25"/>
  <c r="F880" i="25" l="1"/>
  <c r="E36" i="21"/>
  <c r="F881" i="25" l="1"/>
  <c r="F349" i="23"/>
  <c r="E333" i="22" l="1"/>
  <c r="F351" i="23"/>
  <c r="F882" i="25"/>
  <c r="F316" i="22"/>
  <c r="H329" i="23"/>
  <c r="G316" i="22" l="1"/>
  <c r="F883" i="25"/>
  <c r="F317" i="22"/>
  <c r="H330" i="23"/>
  <c r="E335" i="22"/>
  <c r="G317" i="22" l="1"/>
  <c r="F884" i="25"/>
  <c r="F318" i="22"/>
  <c r="H331" i="23"/>
  <c r="F885" i="25" l="1"/>
  <c r="F319" i="22"/>
  <c r="H332" i="23"/>
  <c r="G318" i="22"/>
  <c r="G319" i="22" l="1"/>
  <c r="F320" i="22"/>
  <c r="F886" i="25"/>
  <c r="H333" i="23"/>
  <c r="F887" i="25" l="1"/>
  <c r="F321" i="22"/>
  <c r="H334" i="23"/>
  <c r="H335" i="23" s="1"/>
  <c r="G335" i="23"/>
  <c r="G320" i="22"/>
  <c r="F322" i="22" l="1"/>
  <c r="G321" i="22"/>
  <c r="G322" i="22" s="1"/>
  <c r="F888" i="25"/>
  <c r="F324" i="22"/>
  <c r="H337" i="23"/>
  <c r="G324" i="22" l="1"/>
  <c r="F889" i="25"/>
  <c r="F325" i="22"/>
  <c r="H338" i="23"/>
  <c r="G325" i="22" l="1"/>
  <c r="F890" i="25"/>
  <c r="F326" i="22"/>
  <c r="H339" i="23"/>
  <c r="F891" i="25" l="1"/>
  <c r="F327" i="22"/>
  <c r="H340" i="23"/>
  <c r="G326" i="22"/>
  <c r="G327" i="22" l="1"/>
  <c r="F892" i="25"/>
  <c r="F328" i="22"/>
  <c r="H341" i="23"/>
  <c r="G328" i="22" l="1"/>
  <c r="G344" i="23"/>
  <c r="F893" i="25"/>
  <c r="F329" i="22"/>
  <c r="H342" i="23"/>
  <c r="G329" i="22" l="1"/>
  <c r="F894" i="25"/>
  <c r="F330" i="22"/>
  <c r="H343" i="23"/>
  <c r="H344" i="23" s="1"/>
  <c r="F895" i="25" l="1"/>
  <c r="H346" i="23"/>
  <c r="F331" i="22"/>
  <c r="F36" i="21" s="1"/>
  <c r="G36" i="21" s="1"/>
  <c r="G330" i="22"/>
  <c r="G331" i="22" s="1"/>
  <c r="F896" i="25" l="1"/>
  <c r="H347" i="23"/>
  <c r="F897" i="25" l="1"/>
  <c r="H348" i="23"/>
  <c r="G349" i="23"/>
  <c r="F333" i="22" l="1"/>
  <c r="H349" i="23"/>
  <c r="G351" i="23"/>
  <c r="H351" i="23" s="1"/>
  <c r="F898" i="25"/>
  <c r="C338" i="22"/>
  <c r="F899" i="25" l="1"/>
  <c r="C339" i="22"/>
  <c r="F335" i="22"/>
  <c r="G335" i="22" s="1"/>
  <c r="G333" i="22"/>
  <c r="F900" i="25" l="1"/>
  <c r="C340" i="22"/>
  <c r="F901" i="25" l="1"/>
  <c r="C341" i="22"/>
  <c r="C342" i="22" l="1"/>
  <c r="F902" i="25"/>
  <c r="F903" i="25" l="1"/>
  <c r="C343" i="22"/>
  <c r="D360" i="23"/>
  <c r="C344" i="22" l="1"/>
  <c r="F904" i="25"/>
  <c r="C346" i="22"/>
  <c r="F905" i="25" l="1"/>
  <c r="C347" i="22"/>
  <c r="F906" i="25" l="1"/>
  <c r="C348" i="22"/>
  <c r="F907" i="25" l="1"/>
  <c r="C349" i="22"/>
  <c r="C350" i="22" l="1"/>
  <c r="F908" i="25"/>
  <c r="C351" i="22" l="1"/>
  <c r="F909" i="25"/>
  <c r="F910" i="25" l="1"/>
  <c r="C352" i="22"/>
  <c r="D369" i="23"/>
  <c r="C353" i="22" l="1"/>
  <c r="F911" i="25"/>
  <c r="F912" i="25" l="1"/>
  <c r="C35" i="21"/>
  <c r="F913" i="25" l="1"/>
  <c r="D374" i="23"/>
  <c r="C355" i="22" l="1"/>
  <c r="D376" i="23"/>
  <c r="F914" i="25"/>
  <c r="D338" i="22"/>
  <c r="F915" i="25" l="1"/>
  <c r="D339" i="22"/>
  <c r="F916" i="25" l="1"/>
  <c r="D340" i="22"/>
  <c r="D341" i="22" l="1"/>
  <c r="F917" i="25"/>
  <c r="E360" i="23" l="1"/>
  <c r="F918" i="25"/>
  <c r="D342" i="22"/>
  <c r="F919" i="25" l="1"/>
  <c r="D343" i="22"/>
  <c r="D344" i="22" l="1"/>
  <c r="F920" i="25"/>
  <c r="D346" i="22"/>
  <c r="F921" i="25" l="1"/>
  <c r="D347" i="22"/>
  <c r="F922" i="25" l="1"/>
  <c r="D348" i="22"/>
  <c r="F923" i="25" l="1"/>
  <c r="D349" i="22"/>
  <c r="F924" i="25" l="1"/>
  <c r="D350" i="22"/>
  <c r="D351" i="22" l="1"/>
  <c r="E369" i="23"/>
  <c r="F925" i="25"/>
  <c r="F926" i="25" l="1"/>
  <c r="D352" i="22"/>
  <c r="D353" i="22" l="1"/>
  <c r="F927" i="25"/>
  <c r="F928" i="25" l="1"/>
  <c r="D35" i="21"/>
  <c r="F929" i="25" l="1"/>
  <c r="E374" i="23"/>
  <c r="D355" i="22" l="1"/>
  <c r="E376" i="23"/>
  <c r="F930" i="25"/>
  <c r="E338" i="22"/>
  <c r="F931" i="25" l="1"/>
  <c r="E339" i="22"/>
  <c r="D357" i="22"/>
  <c r="F932" i="25" l="1"/>
  <c r="E340" i="22"/>
  <c r="F933" i="25" l="1"/>
  <c r="E341" i="22"/>
  <c r="F360" i="23" l="1"/>
  <c r="F934" i="25"/>
  <c r="E342" i="22"/>
  <c r="F935" i="25" l="1"/>
  <c r="E343" i="22"/>
  <c r="E344" i="22" l="1"/>
  <c r="F936" i="25"/>
  <c r="E346" i="22"/>
  <c r="F937" i="25" l="1"/>
  <c r="E347" i="22"/>
  <c r="F938" i="25" l="1"/>
  <c r="E348" i="22"/>
  <c r="F939" i="25" l="1"/>
  <c r="E349" i="22"/>
  <c r="F940" i="25" l="1"/>
  <c r="E350" i="22"/>
  <c r="F941" i="25" l="1"/>
  <c r="E351" i="22"/>
  <c r="F942" i="25" l="1"/>
  <c r="E352" i="22"/>
  <c r="F369" i="23"/>
  <c r="F943" i="25" l="1"/>
  <c r="E353" i="22"/>
  <c r="E35" i="21" l="1"/>
  <c r="F944" i="25"/>
  <c r="F945" i="25" l="1"/>
  <c r="F374" i="23"/>
  <c r="E355" i="22" l="1"/>
  <c r="F376" i="23"/>
  <c r="F338" i="22"/>
  <c r="F946" i="25"/>
  <c r="H354" i="23"/>
  <c r="G338" i="22" l="1"/>
  <c r="F947" i="25"/>
  <c r="F339" i="22"/>
  <c r="H355" i="23"/>
  <c r="E357" i="22"/>
  <c r="G339" i="22" l="1"/>
  <c r="F948" i="25"/>
  <c r="F340" i="22"/>
  <c r="H356" i="23"/>
  <c r="G340" i="22" l="1"/>
  <c r="F341" i="22"/>
  <c r="F949" i="25"/>
  <c r="H357" i="23"/>
  <c r="G341" i="22" l="1"/>
  <c r="G360" i="23"/>
  <c r="F950" i="25"/>
  <c r="F342" i="22"/>
  <c r="H358" i="23"/>
  <c r="G342" i="22" l="1"/>
  <c r="F951" i="25"/>
  <c r="F343" i="22"/>
  <c r="H359" i="23"/>
  <c r="H360" i="23" s="1"/>
  <c r="F344" i="22" l="1"/>
  <c r="G343" i="22"/>
  <c r="G344" i="22" s="1"/>
  <c r="F346" i="22"/>
  <c r="F952" i="25"/>
  <c r="H362" i="23"/>
  <c r="G346" i="22" l="1"/>
  <c r="F953" i="25"/>
  <c r="F347" i="22"/>
  <c r="H363" i="23"/>
  <c r="G347" i="22" l="1"/>
  <c r="F954" i="25"/>
  <c r="F348" i="22"/>
  <c r="H364" i="23"/>
  <c r="G348" i="22" l="1"/>
  <c r="F955" i="25"/>
  <c r="F349" i="22"/>
  <c r="H365" i="23"/>
  <c r="G349" i="22" l="1"/>
  <c r="F956" i="25"/>
  <c r="F350" i="22"/>
  <c r="H366" i="23"/>
  <c r="G350" i="22" l="1"/>
  <c r="F957" i="25"/>
  <c r="F351" i="22"/>
  <c r="H367" i="23"/>
  <c r="G351" i="22" l="1"/>
  <c r="G369" i="23"/>
  <c r="F352" i="22"/>
  <c r="F958" i="25"/>
  <c r="H368" i="23"/>
  <c r="H369" i="23" s="1"/>
  <c r="F959" i="25" l="1"/>
  <c r="H371" i="23"/>
  <c r="F353" i="22"/>
  <c r="F35" i="21" s="1"/>
  <c r="G35" i="21" s="1"/>
  <c r="G352" i="22"/>
  <c r="G353" i="22" s="1"/>
  <c r="F960" i="25" l="1"/>
  <c r="H372" i="23"/>
  <c r="F961" i="25" l="1"/>
  <c r="H373" i="23"/>
  <c r="G374" i="23"/>
  <c r="F355" i="22" l="1"/>
  <c r="H374" i="23"/>
  <c r="G376" i="23"/>
  <c r="H376" i="23" s="1"/>
  <c r="F962" i="25"/>
  <c r="C360" i="22"/>
  <c r="F963" i="25" l="1"/>
  <c r="C361" i="22"/>
  <c r="F357" i="22"/>
  <c r="G357" i="22" s="1"/>
  <c r="G355" i="22"/>
  <c r="F964" i="25" l="1"/>
  <c r="C362" i="22"/>
  <c r="F965" i="25" l="1"/>
  <c r="C363" i="22"/>
  <c r="F966" i="25" l="1"/>
  <c r="D385" i="23"/>
  <c r="C364" i="22"/>
  <c r="F967" i="25" l="1"/>
  <c r="C365" i="22"/>
  <c r="C366" i="22" l="1"/>
  <c r="F968" i="25"/>
  <c r="C368" i="22"/>
  <c r="C369" i="22" l="1"/>
  <c r="F969" i="25"/>
  <c r="C370" i="22" l="1"/>
  <c r="F970" i="25"/>
  <c r="F971" i="25" l="1"/>
  <c r="C371" i="22"/>
  <c r="C372" i="22" l="1"/>
  <c r="F972" i="25"/>
  <c r="F973" i="25" l="1"/>
  <c r="C373" i="22"/>
  <c r="F974" i="25" l="1"/>
  <c r="C374" i="22"/>
  <c r="D394" i="23"/>
  <c r="C375" i="22" l="1"/>
  <c r="C34" i="21" s="1"/>
  <c r="F975" i="25"/>
  <c r="F976" i="25" l="1"/>
  <c r="F977" i="25" l="1"/>
  <c r="D399" i="23"/>
  <c r="C377" i="22" l="1"/>
  <c r="D401" i="23"/>
  <c r="F978" i="25"/>
  <c r="D360" i="22"/>
  <c r="F979" i="25" l="1"/>
  <c r="D361" i="22"/>
  <c r="F980" i="25" l="1"/>
  <c r="D362" i="22"/>
  <c r="F981" i="25" l="1"/>
  <c r="D363" i="22"/>
  <c r="D364" i="22" l="1"/>
  <c r="F982" i="25"/>
  <c r="E385" i="23"/>
  <c r="D365" i="22" l="1"/>
  <c r="F983" i="25"/>
  <c r="D366" i="22" l="1"/>
  <c r="F984" i="25"/>
  <c r="D368" i="22"/>
  <c r="F985" i="25" l="1"/>
  <c r="D369" i="22"/>
  <c r="D370" i="22" l="1"/>
  <c r="F986" i="25"/>
  <c r="F987" i="25" l="1"/>
  <c r="D371" i="22"/>
  <c r="F988" i="25" l="1"/>
  <c r="D372" i="22"/>
  <c r="D373" i="22" l="1"/>
  <c r="E394" i="23"/>
  <c r="F989" i="25"/>
  <c r="D374" i="22" l="1"/>
  <c r="F990" i="25"/>
  <c r="F991" i="25" l="1"/>
  <c r="D375" i="22"/>
  <c r="D34" i="21" l="1"/>
  <c r="F992" i="25"/>
  <c r="F993" i="25" l="1"/>
  <c r="E399" i="23"/>
  <c r="D377" i="22" l="1"/>
  <c r="E401" i="23"/>
  <c r="F994" i="25"/>
  <c r="E360" i="22"/>
  <c r="F995" i="25" l="1"/>
  <c r="E361" i="22"/>
  <c r="E6" i="22" s="1"/>
  <c r="D379" i="22"/>
  <c r="F996" i="25" l="1"/>
  <c r="E362" i="22"/>
  <c r="F997" i="25" l="1"/>
  <c r="E363" i="22"/>
  <c r="F998" i="25" l="1"/>
  <c r="F385" i="23"/>
  <c r="E364" i="22"/>
  <c r="F999" i="25" l="1"/>
  <c r="E365" i="22"/>
  <c r="E366" i="22" l="1"/>
  <c r="F1000" i="25"/>
  <c r="E368" i="22"/>
  <c r="F1001" i="25" l="1"/>
  <c r="E369" i="22"/>
  <c r="F1002" i="25" l="1"/>
  <c r="E370" i="22"/>
  <c r="E15" i="22" s="1"/>
  <c r="F1003" i="25" l="1"/>
  <c r="E371" i="22"/>
  <c r="F1004" i="25" l="1"/>
  <c r="E372" i="22"/>
  <c r="F1005" i="25" l="1"/>
  <c r="E373" i="22"/>
  <c r="F1006" i="25" l="1"/>
  <c r="E374" i="22"/>
  <c r="E20" i="22" s="1"/>
  <c r="F394" i="23"/>
  <c r="E375" i="22" l="1"/>
  <c r="F1007" i="25"/>
  <c r="F1008" i="25" l="1"/>
  <c r="E34" i="21"/>
  <c r="F1009" i="25" l="1"/>
  <c r="F399" i="23"/>
  <c r="E377" i="22" l="1"/>
  <c r="F401" i="23"/>
  <c r="F360" i="22"/>
  <c r="F1010" i="25"/>
  <c r="H379" i="23"/>
  <c r="F1011" i="25" l="1"/>
  <c r="F361" i="22"/>
  <c r="F6" i="22" s="1"/>
  <c r="H380" i="23"/>
  <c r="G360" i="22"/>
  <c r="E379" i="22"/>
  <c r="G361" i="22" l="1"/>
  <c r="F362" i="22"/>
  <c r="F1012" i="25"/>
  <c r="H381" i="23"/>
  <c r="G362" i="22" l="1"/>
  <c r="F363" i="22"/>
  <c r="F1013" i="25"/>
  <c r="H382" i="23"/>
  <c r="F364" i="22" l="1"/>
  <c r="F1014" i="25"/>
  <c r="H383" i="23"/>
  <c r="G385" i="23"/>
  <c r="G363" i="22"/>
  <c r="G364" i="22" l="1"/>
  <c r="F1015" i="25"/>
  <c r="F365" i="22"/>
  <c r="H384" i="23"/>
  <c r="H385" i="23" s="1"/>
  <c r="F366" i="22" l="1"/>
  <c r="G365" i="22"/>
  <c r="G366" i="22" s="1"/>
  <c r="F1016" i="25"/>
  <c r="F368" i="22"/>
  <c r="F13" i="22" s="1"/>
  <c r="H387" i="23"/>
  <c r="F369" i="22" l="1"/>
  <c r="F14" i="22" s="1"/>
  <c r="F1017" i="25"/>
  <c r="H388" i="23"/>
  <c r="G368" i="22"/>
  <c r="F1018" i="25" l="1"/>
  <c r="F370" i="22"/>
  <c r="H389" i="23"/>
  <c r="G369" i="22"/>
  <c r="G370" i="22" l="1"/>
  <c r="F1019" i="25"/>
  <c r="F371" i="22"/>
  <c r="H390" i="23"/>
  <c r="G371" i="22" l="1"/>
  <c r="F372" i="22"/>
  <c r="F1020" i="25"/>
  <c r="H391" i="23"/>
  <c r="F373" i="22" l="1"/>
  <c r="F1021" i="25"/>
  <c r="H392" i="23"/>
  <c r="G372" i="22"/>
  <c r="F1022" i="25" l="1"/>
  <c r="F374" i="22"/>
  <c r="F20" i="22" s="1"/>
  <c r="H393" i="23"/>
  <c r="H394" i="23" s="1"/>
  <c r="G394" i="23"/>
  <c r="G373" i="22"/>
  <c r="F375" i="22" l="1"/>
  <c r="F34" i="21" s="1"/>
  <c r="G34" i="21" s="1"/>
  <c r="G374" i="22"/>
  <c r="G375" i="22" s="1"/>
  <c r="F1023" i="25"/>
  <c r="H396" i="23"/>
  <c r="F1024" i="25" l="1"/>
  <c r="H397" i="23"/>
  <c r="F1025" i="25" l="1"/>
  <c r="H398" i="23"/>
  <c r="G399" i="23"/>
  <c r="F377" i="22" l="1"/>
  <c r="H399" i="23"/>
  <c r="G401" i="23"/>
  <c r="H401" i="23" s="1"/>
  <c r="F1026" i="25"/>
  <c r="C382" i="22"/>
  <c r="C383" i="22" l="1"/>
  <c r="F1027" i="25"/>
  <c r="F379" i="22"/>
  <c r="G379" i="22" s="1"/>
  <c r="G377" i="22"/>
  <c r="F1028" i="25" l="1"/>
  <c r="C384" i="22"/>
  <c r="C385" i="22" l="1"/>
  <c r="F1029" i="25"/>
  <c r="C386" i="22" l="1"/>
  <c r="F1030" i="25"/>
  <c r="D410" i="23"/>
  <c r="C387" i="22" l="1"/>
  <c r="F1031" i="25"/>
  <c r="F1032" i="25" l="1"/>
  <c r="C390" i="22"/>
  <c r="C388" i="22"/>
  <c r="C391" i="22" l="1"/>
  <c r="F1033" i="25"/>
  <c r="C392" i="22" l="1"/>
  <c r="F1034" i="25"/>
  <c r="F1035" i="25" l="1"/>
  <c r="C393" i="22"/>
  <c r="F1036" i="25" l="1"/>
  <c r="C394" i="22"/>
  <c r="F1037" i="25" l="1"/>
  <c r="C395" i="22"/>
  <c r="F1038" i="25" l="1"/>
  <c r="C396" i="22"/>
  <c r="D419" i="23"/>
  <c r="C397" i="22" l="1"/>
  <c r="F1039" i="25"/>
  <c r="F1040" i="25" l="1"/>
  <c r="C33" i="21"/>
  <c r="F1041" i="25" l="1"/>
  <c r="D424" i="23"/>
  <c r="C399" i="22" l="1"/>
  <c r="D426" i="23"/>
  <c r="D382" i="22"/>
  <c r="F1042" i="25"/>
  <c r="F1043" i="25" l="1"/>
  <c r="D383" i="22"/>
  <c r="F1044" i="25" l="1"/>
  <c r="D384" i="22"/>
  <c r="F1045" i="25" l="1"/>
  <c r="D385" i="22"/>
  <c r="E410" i="23" l="1"/>
  <c r="F1046" i="25"/>
  <c r="D386" i="22"/>
  <c r="D387" i="22" l="1"/>
  <c r="F1047" i="25"/>
  <c r="D388" i="22" l="1"/>
  <c r="D390" i="22"/>
  <c r="F1048" i="25"/>
  <c r="F1049" i="25" l="1"/>
  <c r="D391" i="22"/>
  <c r="F1050" i="25" l="1"/>
  <c r="D392" i="22"/>
  <c r="F1051" i="25" l="1"/>
  <c r="D393" i="22"/>
  <c r="D394" i="22" l="1"/>
  <c r="F1052" i="25"/>
  <c r="D395" i="22" l="1"/>
  <c r="F1053" i="25"/>
  <c r="F1054" i="25" l="1"/>
  <c r="D396" i="22"/>
  <c r="E419" i="23"/>
  <c r="D397" i="22" l="1"/>
  <c r="F1055" i="25"/>
  <c r="F1056" i="25" l="1"/>
  <c r="D33" i="21"/>
  <c r="F1057" i="25" l="1"/>
  <c r="E424" i="23"/>
  <c r="D399" i="22" l="1"/>
  <c r="E426" i="23"/>
  <c r="F1058" i="25"/>
  <c r="E382" i="22"/>
  <c r="F1059" i="25" l="1"/>
  <c r="E383" i="22"/>
  <c r="D401" i="22"/>
  <c r="F1060" i="25" l="1"/>
  <c r="E384" i="22"/>
  <c r="F1061" i="25" l="1"/>
  <c r="E385" i="22"/>
  <c r="F1062" i="25" l="1"/>
  <c r="F410" i="23"/>
  <c r="E386" i="22"/>
  <c r="F1063" i="25" l="1"/>
  <c r="E387" i="22"/>
  <c r="E388" i="22" l="1"/>
  <c r="F1064" i="25"/>
  <c r="E390" i="22"/>
  <c r="F1065" i="25" l="1"/>
  <c r="E391" i="22"/>
  <c r="F1066" i="25" l="1"/>
  <c r="E392" i="22"/>
  <c r="F1067" i="25" l="1"/>
  <c r="E393" i="22"/>
  <c r="F1068" i="25" l="1"/>
  <c r="E394" i="22"/>
  <c r="F419" i="23" l="1"/>
  <c r="F1069" i="25"/>
  <c r="E395" i="22"/>
  <c r="F1070" i="25" l="1"/>
  <c r="E396" i="22"/>
  <c r="E397" i="22" l="1"/>
  <c r="F1071" i="25"/>
  <c r="F1072" i="25" l="1"/>
  <c r="E33" i="21"/>
  <c r="F1073" i="25" l="1"/>
  <c r="F424" i="23"/>
  <c r="E399" i="22" l="1"/>
  <c r="F426" i="23"/>
  <c r="F1074" i="25"/>
  <c r="F382" i="22"/>
  <c r="H404" i="23"/>
  <c r="G382" i="22" l="1"/>
  <c r="F1075" i="25"/>
  <c r="F383" i="22"/>
  <c r="H405" i="23"/>
  <c r="E401" i="22"/>
  <c r="G383" i="22" l="1"/>
  <c r="F384" i="22"/>
  <c r="F1076" i="25"/>
  <c r="H406" i="23"/>
  <c r="F385" i="22" l="1"/>
  <c r="F1077" i="25"/>
  <c r="H407" i="23"/>
  <c r="G384" i="22"/>
  <c r="F1078" i="25" l="1"/>
  <c r="G410" i="23"/>
  <c r="F386" i="22"/>
  <c r="H408" i="23"/>
  <c r="G385" i="22"/>
  <c r="G386" i="22" l="1"/>
  <c r="F1079" i="25"/>
  <c r="F387" i="22"/>
  <c r="H409" i="23"/>
  <c r="H410" i="23" s="1"/>
  <c r="F1080" i="25" l="1"/>
  <c r="F390" i="22"/>
  <c r="H412" i="23"/>
  <c r="G387" i="22"/>
  <c r="G388" i="22" s="1"/>
  <c r="F388" i="22"/>
  <c r="F391" i="22" l="1"/>
  <c r="F1081" i="25"/>
  <c r="H413" i="23"/>
  <c r="G390" i="22"/>
  <c r="F392" i="22" l="1"/>
  <c r="F1082" i="25"/>
  <c r="H414" i="23"/>
  <c r="G391" i="22"/>
  <c r="G392" i="22" l="1"/>
  <c r="F1083" i="25"/>
  <c r="F393" i="22"/>
  <c r="H415" i="23"/>
  <c r="F1084" i="25" l="1"/>
  <c r="F394" i="22"/>
  <c r="H416" i="23"/>
  <c r="G393" i="22"/>
  <c r="F1085" i="25" l="1"/>
  <c r="G419" i="23"/>
  <c r="F395" i="22"/>
  <c r="H417" i="23"/>
  <c r="G394" i="22"/>
  <c r="G395" i="22" l="1"/>
  <c r="F1086" i="25"/>
  <c r="F396" i="22"/>
  <c r="H418" i="23"/>
  <c r="H419" i="23" s="1"/>
  <c r="F397" i="22" l="1"/>
  <c r="F33" i="21" s="1"/>
  <c r="G33" i="21" s="1"/>
  <c r="G396" i="22"/>
  <c r="G397" i="22" s="1"/>
  <c r="F1087" i="25"/>
  <c r="H421" i="23"/>
  <c r="F1088" i="25" l="1"/>
  <c r="H422" i="23"/>
  <c r="F1089" i="25" l="1"/>
  <c r="H423" i="23"/>
  <c r="G424" i="23"/>
  <c r="C404" i="22" l="1"/>
  <c r="F1090" i="25"/>
  <c r="F399" i="22"/>
  <c r="H424" i="23"/>
  <c r="G426" i="23"/>
  <c r="H426" i="23" s="1"/>
  <c r="F401" i="22" l="1"/>
  <c r="G401" i="22" s="1"/>
  <c r="G399" i="22"/>
  <c r="F1091" i="25"/>
  <c r="C405" i="22"/>
  <c r="F1092" i="25" l="1"/>
  <c r="C406" i="22"/>
  <c r="C407" i="22" l="1"/>
  <c r="F1093" i="25"/>
  <c r="F1094" i="25" l="1"/>
  <c r="C408" i="22"/>
  <c r="D435" i="23"/>
  <c r="F1095" i="25" l="1"/>
  <c r="C409" i="22"/>
  <c r="C412" i="22" l="1"/>
  <c r="F1096" i="25"/>
  <c r="C410" i="22"/>
  <c r="F1097" i="25" l="1"/>
  <c r="C413" i="22"/>
  <c r="F1098" i="25" l="1"/>
  <c r="C414" i="22"/>
  <c r="C415" i="22" l="1"/>
  <c r="F1099" i="25"/>
  <c r="F1100" i="25" l="1"/>
  <c r="C416" i="22"/>
  <c r="C417" i="22" l="1"/>
  <c r="F1101" i="25"/>
  <c r="F1102" i="25" l="1"/>
  <c r="C418" i="22"/>
  <c r="C20" i="22" s="1"/>
  <c r="D444" i="23"/>
  <c r="C419" i="22" l="1"/>
  <c r="C32" i="21" s="1"/>
  <c r="F1103" i="25"/>
  <c r="F1104" i="25" l="1"/>
  <c r="F1105" i="25" l="1"/>
  <c r="D449" i="23"/>
  <c r="C421" i="22" l="1"/>
  <c r="D451" i="23"/>
  <c r="F1106" i="25"/>
  <c r="D404" i="22"/>
  <c r="D405" i="22" l="1"/>
  <c r="F1107" i="25"/>
  <c r="D406" i="22" l="1"/>
  <c r="F1108" i="25"/>
  <c r="F1109" i="25" l="1"/>
  <c r="D407" i="22"/>
  <c r="E435" i="23" l="1"/>
  <c r="F1110" i="25"/>
  <c r="D408" i="22"/>
  <c r="F1111" i="25" l="1"/>
  <c r="D409" i="22"/>
  <c r="F1112" i="25" l="1"/>
  <c r="D412" i="22"/>
  <c r="D410" i="22"/>
  <c r="F1113" i="25" l="1"/>
  <c r="D413" i="22"/>
  <c r="F1114" i="25" l="1"/>
  <c r="D414" i="22"/>
  <c r="F1115" i="25" l="1"/>
  <c r="D415" i="22"/>
  <c r="F1116" i="25" l="1"/>
  <c r="D416" i="22"/>
  <c r="F1117" i="25" l="1"/>
  <c r="D417" i="22"/>
  <c r="D418" i="22" l="1"/>
  <c r="F1118" i="25"/>
  <c r="E444" i="23"/>
  <c r="F1119" i="25" l="1"/>
  <c r="D419" i="22"/>
  <c r="D32" i="21" l="1"/>
  <c r="F1120" i="25"/>
  <c r="F1121" i="25" l="1"/>
  <c r="E449" i="23"/>
  <c r="D421" i="22" l="1"/>
  <c r="E451" i="23"/>
  <c r="F1122" i="25"/>
  <c r="E404" i="22"/>
  <c r="F1123" i="25" l="1"/>
  <c r="E405" i="22"/>
  <c r="D423" i="22"/>
  <c r="F1124" i="25" l="1"/>
  <c r="E406" i="22"/>
  <c r="F1125" i="25" l="1"/>
  <c r="E407" i="22"/>
  <c r="F1126" i="25" l="1"/>
  <c r="E408" i="22"/>
  <c r="F1127" i="25" l="1"/>
  <c r="E409" i="22"/>
  <c r="F435" i="23"/>
  <c r="E410" i="22" l="1"/>
  <c r="F1128" i="25"/>
  <c r="E412" i="22"/>
  <c r="F1129" i="25" l="1"/>
  <c r="E413" i="22"/>
  <c r="F1130" i="25" l="1"/>
  <c r="E414" i="22"/>
  <c r="F1131" i="25" l="1"/>
  <c r="E415" i="22"/>
  <c r="F1132" i="25" l="1"/>
  <c r="E416" i="22"/>
  <c r="F1133" i="25" l="1"/>
  <c r="E417" i="22"/>
  <c r="F1134" i="25" l="1"/>
  <c r="E418" i="22"/>
  <c r="F444" i="23"/>
  <c r="E419" i="22" l="1"/>
  <c r="F1135" i="25"/>
  <c r="F1136" i="25" l="1"/>
  <c r="E32" i="21"/>
  <c r="F1137" i="25" l="1"/>
  <c r="F449" i="23"/>
  <c r="E421" i="22" l="1"/>
  <c r="F451" i="23"/>
  <c r="F404" i="22"/>
  <c r="F1138" i="25"/>
  <c r="H429" i="23"/>
  <c r="G404" i="22" l="1"/>
  <c r="F1139" i="25"/>
  <c r="F405" i="22"/>
  <c r="H430" i="23"/>
  <c r="E423" i="22"/>
  <c r="F1140" i="25" l="1"/>
  <c r="F406" i="22"/>
  <c r="H431" i="23"/>
  <c r="G405" i="22"/>
  <c r="G406" i="22" l="1"/>
  <c r="F1141" i="25"/>
  <c r="F407" i="22"/>
  <c r="H432" i="23"/>
  <c r="G407" i="22" l="1"/>
  <c r="F408" i="22"/>
  <c r="F1142" i="25"/>
  <c r="H433" i="23"/>
  <c r="G435" i="23" l="1"/>
  <c r="F409" i="22"/>
  <c r="F10" i="22" s="1"/>
  <c r="F1143" i="25"/>
  <c r="H434" i="23"/>
  <c r="H435" i="23" s="1"/>
  <c r="G408" i="22"/>
  <c r="G409" i="22" l="1"/>
  <c r="G410" i="22" s="1"/>
  <c r="F410" i="22"/>
  <c r="F412" i="22"/>
  <c r="F1144" i="25"/>
  <c r="H437" i="23"/>
  <c r="F1145" i="25" l="1"/>
  <c r="F413" i="22"/>
  <c r="H438" i="23"/>
  <c r="G412" i="22"/>
  <c r="G413" i="22" l="1"/>
  <c r="F414" i="22"/>
  <c r="F15" i="22" s="1"/>
  <c r="F1146" i="25"/>
  <c r="H439" i="23"/>
  <c r="G414" i="22" l="1"/>
  <c r="F415" i="22"/>
  <c r="F1147" i="25"/>
  <c r="H440" i="23"/>
  <c r="F416" i="22" l="1"/>
  <c r="F1148" i="25"/>
  <c r="H441" i="23"/>
  <c r="G415" i="22"/>
  <c r="F1149" i="25" l="1"/>
  <c r="F417" i="22"/>
  <c r="H442" i="23"/>
  <c r="G416" i="22"/>
  <c r="G444" i="23" l="1"/>
  <c r="F1150" i="25"/>
  <c r="F418" i="22"/>
  <c r="H443" i="23"/>
  <c r="H444" i="23" s="1"/>
  <c r="G417" i="22"/>
  <c r="F419" i="22" l="1"/>
  <c r="F32" i="21" s="1"/>
  <c r="G32" i="21" s="1"/>
  <c r="G418" i="22"/>
  <c r="G419" i="22" s="1"/>
  <c r="F1151" i="25"/>
  <c r="H446" i="23"/>
  <c r="F1152" i="25" l="1"/>
  <c r="H447" i="23"/>
  <c r="F1153" i="25" l="1"/>
  <c r="H448" i="23"/>
  <c r="G449" i="23"/>
  <c r="F421" i="22" l="1"/>
  <c r="H449" i="23"/>
  <c r="G451" i="23"/>
  <c r="H451" i="23" s="1"/>
  <c r="F1154" i="25"/>
  <c r="F1155" i="25" l="1"/>
  <c r="C428" i="22"/>
  <c r="F423" i="22"/>
  <c r="G423" i="22" s="1"/>
  <c r="G421" i="22"/>
  <c r="F1156" i="25" l="1"/>
  <c r="C429" i="22"/>
  <c r="F1157" i="25" l="1"/>
  <c r="C430" i="22"/>
  <c r="F1158" i="25" l="1"/>
  <c r="C431" i="22"/>
  <c r="F1159" i="25" l="1"/>
  <c r="D462" i="23"/>
  <c r="C432" i="22"/>
  <c r="F1160" i="25" l="1"/>
  <c r="C433" i="22"/>
  <c r="C434" i="22" l="1"/>
  <c r="F1161" i="25"/>
  <c r="C436" i="22"/>
  <c r="F1162" i="25" l="1"/>
  <c r="C437" i="22"/>
  <c r="F1163" i="25" l="1"/>
  <c r="C438" i="22"/>
  <c r="F1164" i="25" l="1"/>
  <c r="C439" i="22"/>
  <c r="F1165" i="25" l="1"/>
  <c r="C440" i="22"/>
  <c r="F1166" i="25" l="1"/>
  <c r="C441" i="22"/>
  <c r="F1167" i="25" l="1"/>
  <c r="C442" i="22"/>
  <c r="D471" i="23"/>
  <c r="F1168" i="25" l="1"/>
  <c r="C443" i="22"/>
  <c r="C30" i="21" l="1"/>
  <c r="F1169" i="25"/>
  <c r="F1170" i="25" l="1"/>
  <c r="D476" i="23"/>
  <c r="C445" i="22" l="1"/>
  <c r="D478" i="23"/>
  <c r="D480" i="23"/>
  <c r="F1171" i="25"/>
  <c r="D426" i="22"/>
  <c r="F1172" i="25" l="1"/>
  <c r="D428" i="22"/>
  <c r="F1173" i="25" l="1"/>
  <c r="F1174" i="25" l="1"/>
  <c r="D430" i="22"/>
  <c r="F1175" i="25" l="1"/>
  <c r="D431" i="22"/>
  <c r="F1176" i="25" l="1"/>
  <c r="D432" i="22"/>
  <c r="E462" i="23" l="1"/>
  <c r="F1177" i="25"/>
  <c r="D433" i="22"/>
  <c r="F1178" i="25" l="1"/>
  <c r="D434" i="22"/>
  <c r="F1179" i="25" l="1"/>
  <c r="F1180" i="25" l="1"/>
  <c r="F1181" i="25" l="1"/>
  <c r="D439" i="22"/>
  <c r="F1182" i="25" l="1"/>
  <c r="D440" i="22"/>
  <c r="F1183" i="25" l="1"/>
  <c r="F1184" i="25" l="1"/>
  <c r="E471" i="23"/>
  <c r="D443" i="22" l="1"/>
  <c r="F1185" i="25"/>
  <c r="F1186" i="25" l="1"/>
  <c r="D30" i="21"/>
  <c r="F1187" i="25" l="1"/>
  <c r="E476" i="23"/>
  <c r="D445" i="22" s="1"/>
  <c r="E478" i="23" l="1"/>
  <c r="E480" i="23"/>
  <c r="F1188" i="25"/>
  <c r="E426" i="22"/>
  <c r="F1189" i="25" l="1"/>
  <c r="E428" i="22"/>
  <c r="D447" i="22"/>
  <c r="D449" i="22"/>
  <c r="F1190" i="25" l="1"/>
  <c r="E429" i="22"/>
  <c r="F1191" i="25" l="1"/>
  <c r="E430" i="22"/>
  <c r="F1192" i="25" l="1"/>
  <c r="E431" i="22"/>
  <c r="F1193" i="25" l="1"/>
  <c r="E432" i="22"/>
  <c r="F462" i="23" l="1"/>
  <c r="F1194" i="25"/>
  <c r="E433" i="22"/>
  <c r="E434" i="22" l="1"/>
  <c r="E436" i="22"/>
  <c r="F1195" i="25"/>
  <c r="F1196" i="25" l="1"/>
  <c r="E437" i="22"/>
  <c r="E438" i="22" l="1"/>
  <c r="F1197" i="25"/>
  <c r="F1198" i="25" l="1"/>
  <c r="E439" i="22"/>
  <c r="F1199" i="25" l="1"/>
  <c r="E440" i="22"/>
  <c r="E441" i="22" l="1"/>
  <c r="F1200" i="25"/>
  <c r="F1201" i="25" l="1"/>
  <c r="E442" i="22"/>
  <c r="F471" i="23"/>
  <c r="E443" i="22" l="1"/>
  <c r="E30" i="21" s="1"/>
  <c r="F1202" i="25"/>
  <c r="F1203" i="25" l="1"/>
  <c r="F1204" i="25" l="1"/>
  <c r="F476" i="23"/>
  <c r="E445" i="22" l="1"/>
  <c r="F478" i="23"/>
  <c r="F480" i="23"/>
  <c r="F1205" i="25"/>
  <c r="F426" i="22"/>
  <c r="H454" i="23"/>
  <c r="G426" i="22" l="1"/>
  <c r="F428" i="22"/>
  <c r="F1206" i="25"/>
  <c r="H456" i="23"/>
  <c r="E447" i="22"/>
  <c r="E449" i="22"/>
  <c r="F1207" i="25" l="1"/>
  <c r="F429" i="22"/>
  <c r="H457" i="23"/>
  <c r="G428" i="22"/>
  <c r="F430" i="22" l="1"/>
  <c r="F1208" i="25"/>
  <c r="H458" i="23"/>
  <c r="G429" i="22"/>
  <c r="G430" i="22" l="1"/>
  <c r="F1209" i="25"/>
  <c r="F431" i="22"/>
  <c r="H459" i="23"/>
  <c r="G431" i="22" l="1"/>
  <c r="F1210" i="25"/>
  <c r="F432" i="22"/>
  <c r="H460" i="23"/>
  <c r="G432" i="22" l="1"/>
  <c r="G462" i="23"/>
  <c r="F1211" i="25"/>
  <c r="F433" i="22"/>
  <c r="H461" i="23"/>
  <c r="H462" i="23" s="1"/>
  <c r="G433" i="22" l="1"/>
  <c r="G434" i="22" s="1"/>
  <c r="F434" i="22"/>
  <c r="F436" i="22"/>
  <c r="F1212" i="25"/>
  <c r="H464" i="23"/>
  <c r="F1213" i="25" l="1"/>
  <c r="F437" i="22"/>
  <c r="H465" i="23"/>
  <c r="G436" i="22"/>
  <c r="G437" i="22" l="1"/>
  <c r="F438" i="22"/>
  <c r="F1214" i="25"/>
  <c r="H466" i="23"/>
  <c r="F439" i="22" l="1"/>
  <c r="F1215" i="25"/>
  <c r="H467" i="23"/>
  <c r="G438" i="22"/>
  <c r="G439" i="22" l="1"/>
  <c r="F440" i="22"/>
  <c r="F1216" i="25"/>
  <c r="H468" i="23"/>
  <c r="F1217" i="25" l="1"/>
  <c r="F441" i="22"/>
  <c r="H469" i="23"/>
  <c r="G440" i="22"/>
  <c r="G441" i="22" l="1"/>
  <c r="F1218" i="25"/>
  <c r="F442" i="22"/>
  <c r="H470" i="23"/>
  <c r="H471" i="23" s="1"/>
  <c r="G471" i="23"/>
  <c r="G442" i="22" l="1"/>
  <c r="G443" i="22" s="1"/>
  <c r="F443" i="22"/>
  <c r="F1219" i="25"/>
  <c r="H473" i="23"/>
  <c r="F1220" i="25" l="1"/>
  <c r="H474" i="23"/>
  <c r="F30" i="21"/>
  <c r="G30" i="21" s="1"/>
  <c r="F1221" i="25" l="1"/>
  <c r="H475" i="23"/>
  <c r="G476" i="23"/>
  <c r="F445" i="22" l="1"/>
  <c r="H476" i="23"/>
  <c r="H480" i="23" s="1"/>
  <c r="G478" i="23"/>
  <c r="H478" i="23" s="1"/>
  <c r="G480" i="23"/>
  <c r="F1222" i="25"/>
  <c r="F1223" i="25" l="1"/>
  <c r="C454" i="22"/>
  <c r="G445" i="22"/>
  <c r="G449" i="22" s="1"/>
  <c r="F449" i="22"/>
  <c r="F447" i="22"/>
  <c r="G447" i="22" s="1"/>
  <c r="F1224" i="25" l="1"/>
  <c r="C455" i="22"/>
  <c r="F1225" i="25" l="1"/>
  <c r="C456" i="22"/>
  <c r="F1226" i="25" l="1"/>
  <c r="C457" i="22"/>
  <c r="F1227" i="25" l="1"/>
  <c r="C458" i="22"/>
  <c r="F1228" i="25" l="1"/>
  <c r="C459" i="22"/>
  <c r="D491" i="23"/>
  <c r="F1229" i="25" l="1"/>
  <c r="C462" i="22"/>
  <c r="C460" i="22"/>
  <c r="F1230" i="25" l="1"/>
  <c r="C463" i="22"/>
  <c r="F1231" i="25" l="1"/>
  <c r="C464" i="22"/>
  <c r="F1232" i="25" l="1"/>
  <c r="C465" i="22"/>
  <c r="F1233" i="25" l="1"/>
  <c r="C466" i="22"/>
  <c r="F1234" i="25" l="1"/>
  <c r="D500" i="23"/>
  <c r="C467" i="22"/>
  <c r="C468" i="22" l="1"/>
  <c r="F1235" i="25"/>
  <c r="C469" i="22" l="1"/>
  <c r="C29" i="21" s="1"/>
  <c r="F1236" i="25"/>
  <c r="F1237" i="25" l="1"/>
  <c r="F1238" i="25" l="1"/>
  <c r="D505" i="23"/>
  <c r="C471" i="22" l="1"/>
  <c r="D507" i="23"/>
  <c r="D509" i="23"/>
  <c r="F1239" i="25"/>
  <c r="D452" i="22"/>
  <c r="F1240" i="25" l="1"/>
  <c r="D454" i="22"/>
  <c r="F1241" i="25" l="1"/>
  <c r="D455" i="22"/>
  <c r="F1242" i="25" l="1"/>
  <c r="D456" i="22"/>
  <c r="F1243" i="25" l="1"/>
  <c r="D457" i="22"/>
  <c r="F1244" i="25" l="1"/>
  <c r="D458" i="22"/>
  <c r="E491" i="23" l="1"/>
  <c r="F1245" i="25"/>
  <c r="D459" i="22"/>
  <c r="D460" i="22" l="1"/>
  <c r="D462" i="22"/>
  <c r="F1246" i="25"/>
  <c r="D463" i="22" l="1"/>
  <c r="F1247" i="25"/>
  <c r="D464" i="22" l="1"/>
  <c r="F1248" i="25"/>
  <c r="D465" i="22" l="1"/>
  <c r="F1249" i="25"/>
  <c r="D466" i="22" l="1"/>
  <c r="F1250" i="25"/>
  <c r="F1251" i="25" l="1"/>
  <c r="D467" i="22"/>
  <c r="F1252" i="25" l="1"/>
  <c r="D468" i="22"/>
  <c r="E500" i="23"/>
  <c r="D469" i="22" l="1"/>
  <c r="F1253" i="25"/>
  <c r="D29" i="21" l="1"/>
  <c r="F1254" i="25"/>
  <c r="F1255" i="25" l="1"/>
  <c r="E505" i="23"/>
  <c r="D471" i="22" l="1"/>
  <c r="E507" i="23"/>
  <c r="E509" i="23"/>
  <c r="E452" i="22"/>
  <c r="F1256" i="25"/>
  <c r="F1257" i="25" l="1"/>
  <c r="E454" i="22"/>
  <c r="D475" i="22"/>
  <c r="D473" i="22"/>
  <c r="F1258" i="25" l="1"/>
  <c r="E455" i="22"/>
  <c r="F1259" i="25" l="1"/>
  <c r="E456" i="22"/>
  <c r="F1260" i="25" l="1"/>
  <c r="E457" i="22"/>
  <c r="F1261" i="25" l="1"/>
  <c r="E458" i="22"/>
  <c r="F491" i="23" l="1"/>
  <c r="E459" i="22"/>
  <c r="F1262" i="25"/>
  <c r="E460" i="22" l="1"/>
  <c r="F1263" i="25"/>
  <c r="E462" i="22"/>
  <c r="F1264" i="25" l="1"/>
  <c r="E463" i="22"/>
  <c r="E464" i="22" l="1"/>
  <c r="F1265" i="25"/>
  <c r="F1266" i="25" l="1"/>
  <c r="E465" i="22"/>
  <c r="F1267" i="25" l="1"/>
  <c r="E466" i="22"/>
  <c r="E467" i="22" l="1"/>
  <c r="F500" i="23"/>
  <c r="F1268" i="25"/>
  <c r="F1269" i="25" l="1"/>
  <c r="E468" i="22"/>
  <c r="E469" i="22" l="1"/>
  <c r="F1270" i="25"/>
  <c r="F1271" i="25" l="1"/>
  <c r="E29" i="21"/>
  <c r="F1272" i="25" l="1"/>
  <c r="F505" i="23"/>
  <c r="E471" i="22" l="1"/>
  <c r="F507" i="23"/>
  <c r="F509" i="23"/>
  <c r="F452" i="22"/>
  <c r="F1273" i="25"/>
  <c r="H483" i="23"/>
  <c r="F1274" i="25" l="1"/>
  <c r="F454" i="22"/>
  <c r="H485" i="23"/>
  <c r="G452" i="22"/>
  <c r="E475" i="22"/>
  <c r="E473" i="22"/>
  <c r="F1275" i="25" l="1"/>
  <c r="F455" i="22"/>
  <c r="H486" i="23"/>
  <c r="G454" i="22"/>
  <c r="G455" i="22" l="1"/>
  <c r="F456" i="22"/>
  <c r="F1276" i="25"/>
  <c r="H487" i="23"/>
  <c r="F457" i="22" l="1"/>
  <c r="F1277" i="25"/>
  <c r="H488" i="23"/>
  <c r="G456" i="22"/>
  <c r="F458" i="22" l="1"/>
  <c r="F1278" i="25"/>
  <c r="H489" i="23"/>
  <c r="G457" i="22"/>
  <c r="F459" i="22" l="1"/>
  <c r="F1279" i="25"/>
  <c r="H490" i="23"/>
  <c r="H491" i="23" s="1"/>
  <c r="G491" i="23"/>
  <c r="G458" i="22"/>
  <c r="F460" i="22" l="1"/>
  <c r="F1280" i="25"/>
  <c r="F462" i="22"/>
  <c r="H493" i="23"/>
  <c r="G459" i="22"/>
  <c r="G460" i="22" s="1"/>
  <c r="G462" i="22" l="1"/>
  <c r="F1281" i="25"/>
  <c r="F463" i="22"/>
  <c r="H494" i="23"/>
  <c r="G463" i="22" l="1"/>
  <c r="F1282" i="25"/>
  <c r="F464" i="22"/>
  <c r="H495" i="23"/>
  <c r="G464" i="22" l="1"/>
  <c r="F465" i="22"/>
  <c r="F1283" i="25"/>
  <c r="H496" i="23"/>
  <c r="F1284" i="25" l="1"/>
  <c r="F466" i="22"/>
  <c r="H497" i="23"/>
  <c r="G465" i="22"/>
  <c r="G466" i="22" l="1"/>
  <c r="F467" i="22"/>
  <c r="F1285" i="25"/>
  <c r="H498" i="23"/>
  <c r="F1286" i="25" l="1"/>
  <c r="F468" i="22"/>
  <c r="H499" i="23"/>
  <c r="H500" i="23" s="1"/>
  <c r="G500" i="23"/>
  <c r="G467" i="22"/>
  <c r="F469" i="22" l="1"/>
  <c r="F29" i="21" s="1"/>
  <c r="G29" i="21" s="1"/>
  <c r="G468" i="22"/>
  <c r="G469" i="22" s="1"/>
  <c r="F1287" i="25"/>
  <c r="H502" i="23"/>
  <c r="F1288" i="25" l="1"/>
  <c r="H503" i="23"/>
  <c r="F1289" i="25" l="1"/>
  <c r="H504" i="23"/>
  <c r="G505" i="23"/>
  <c r="F471" i="22" l="1"/>
  <c r="H505" i="23"/>
  <c r="H509" i="23" s="1"/>
  <c r="G507" i="23"/>
  <c r="H507" i="23" s="1"/>
  <c r="G509" i="23"/>
  <c r="F1290" i="25"/>
  <c r="F1291" i="25" l="1"/>
  <c r="C480" i="22"/>
  <c r="G471" i="22"/>
  <c r="G475" i="22" s="1"/>
  <c r="F473" i="22"/>
  <c r="G473" i="22" s="1"/>
  <c r="F475" i="22"/>
  <c r="F1292" i="25" l="1"/>
  <c r="C481" i="22"/>
  <c r="F1293" i="25" l="1"/>
  <c r="C482" i="22"/>
  <c r="F1294" i="25" l="1"/>
  <c r="C483" i="22"/>
  <c r="D520" i="23" l="1"/>
  <c r="F1295" i="25"/>
  <c r="C484" i="22"/>
  <c r="F1296" i="25" l="1"/>
  <c r="C485" i="22"/>
  <c r="F1297" i="25" l="1"/>
  <c r="C488" i="22"/>
  <c r="C486" i="22"/>
  <c r="F1298" i="25" l="1"/>
  <c r="C489" i="22"/>
  <c r="F1299" i="25" l="1"/>
  <c r="C490" i="22"/>
  <c r="F1300" i="25" l="1"/>
  <c r="C491" i="22"/>
  <c r="F1301" i="25" l="1"/>
  <c r="C492" i="22"/>
  <c r="F1302" i="25" l="1"/>
  <c r="C493" i="22"/>
  <c r="F1303" i="25" l="1"/>
  <c r="C494" i="22"/>
  <c r="D529" i="23"/>
  <c r="C495" i="22" l="1"/>
  <c r="C28" i="21" s="1"/>
  <c r="F1304" i="25"/>
  <c r="F1305" i="25" l="1"/>
  <c r="F1306" i="25" l="1"/>
  <c r="D534" i="23"/>
  <c r="C497" i="22" l="1"/>
  <c r="D536" i="23"/>
  <c r="D538" i="23"/>
  <c r="D478" i="22"/>
  <c r="F1307" i="25"/>
  <c r="D480" i="22" l="1"/>
  <c r="F1308" i="25"/>
  <c r="F1309" i="25" l="1"/>
  <c r="D481" i="22"/>
  <c r="D482" i="22" l="1"/>
  <c r="F1310" i="25"/>
  <c r="F1311" i="25" l="1"/>
  <c r="D483" i="22"/>
  <c r="E520" i="23" l="1"/>
  <c r="F1312" i="25"/>
  <c r="D484" i="22"/>
  <c r="F1313" i="25" l="1"/>
  <c r="D485" i="22"/>
  <c r="D486" i="22" l="1"/>
  <c r="F1314" i="25"/>
  <c r="D488" i="22"/>
  <c r="D489" i="22" l="1"/>
  <c r="F1315" i="25"/>
  <c r="F1316" i="25" l="1"/>
  <c r="D490" i="22"/>
  <c r="D491" i="22" l="1"/>
  <c r="F1317" i="25"/>
  <c r="F1318" i="25" l="1"/>
  <c r="D492" i="22"/>
  <c r="D18" i="22" s="1"/>
  <c r="F1319" i="25" l="1"/>
  <c r="D493" i="22"/>
  <c r="D19" i="22" s="1"/>
  <c r="E529" i="23"/>
  <c r="D494" i="22" l="1"/>
  <c r="F1320" i="25"/>
  <c r="D495" i="22" l="1"/>
  <c r="D28" i="21" s="1"/>
  <c r="F1321" i="25"/>
  <c r="F1322" i="25" l="1"/>
  <c r="F1323" i="25" l="1"/>
  <c r="E534" i="23"/>
  <c r="D497" i="22" l="1"/>
  <c r="E536" i="23"/>
  <c r="E538" i="23"/>
  <c r="F1324" i="25"/>
  <c r="E478" i="22"/>
  <c r="F1325" i="25" l="1"/>
  <c r="E480" i="22"/>
  <c r="D501" i="22"/>
  <c r="D499" i="22"/>
  <c r="F1326" i="25" l="1"/>
  <c r="E481" i="22"/>
  <c r="F1327" i="25" l="1"/>
  <c r="E482" i="22"/>
  <c r="F1328" i="25" l="1"/>
  <c r="E483" i="22"/>
  <c r="F520" i="23" l="1"/>
  <c r="E484" i="22"/>
  <c r="F1329" i="25"/>
  <c r="F1330" i="25" l="1"/>
  <c r="E485" i="22"/>
  <c r="E486" i="22" l="1"/>
  <c r="E488" i="22"/>
  <c r="F1331" i="25"/>
  <c r="F1332" i="25" l="1"/>
  <c r="E489" i="22"/>
  <c r="E490" i="22" l="1"/>
  <c r="F1333" i="25"/>
  <c r="F1334" i="25" l="1"/>
  <c r="E491" i="22"/>
  <c r="E492" i="22" l="1"/>
  <c r="F1335" i="25"/>
  <c r="F1336" i="25" l="1"/>
  <c r="E493" i="22"/>
  <c r="E494" i="22" l="1"/>
  <c r="F1337" i="25"/>
  <c r="F529" i="23"/>
  <c r="F1338" i="25" l="1"/>
  <c r="E495" i="22"/>
  <c r="E28" i="21" l="1"/>
  <c r="F1339" i="25"/>
  <c r="F1340" i="25" l="1"/>
  <c r="F534" i="23"/>
  <c r="E497" i="22" l="1"/>
  <c r="F536" i="23"/>
  <c r="F538" i="23"/>
  <c r="F1341" i="25"/>
  <c r="F478" i="22"/>
  <c r="H512" i="23"/>
  <c r="G478" i="22" l="1"/>
  <c r="F1342" i="25"/>
  <c r="F480" i="22"/>
  <c r="H514" i="23"/>
  <c r="E499" i="22"/>
  <c r="E501" i="22"/>
  <c r="G480" i="22" l="1"/>
  <c r="F1343" i="25"/>
  <c r="F481" i="22"/>
  <c r="H515" i="23"/>
  <c r="G481" i="22" l="1"/>
  <c r="F1344" i="25"/>
  <c r="F482" i="22"/>
  <c r="H516" i="23"/>
  <c r="G482" i="22" l="1"/>
  <c r="F483" i="22"/>
  <c r="F1345" i="25"/>
  <c r="H517" i="23"/>
  <c r="G483" i="22" l="1"/>
  <c r="F1346" i="25"/>
  <c r="F484" i="22"/>
  <c r="G520" i="23"/>
  <c r="H518" i="23"/>
  <c r="F1347" i="25" l="1"/>
  <c r="F485" i="22"/>
  <c r="H519" i="23"/>
  <c r="H520" i="23" s="1"/>
  <c r="G484" i="22"/>
  <c r="G485" i="22" l="1"/>
  <c r="G486" i="22" s="1"/>
  <c r="F486" i="22"/>
  <c r="F1348" i="25"/>
  <c r="F488" i="22"/>
  <c r="H522" i="23"/>
  <c r="G488" i="22" l="1"/>
  <c r="F1349" i="25"/>
  <c r="F489" i="22"/>
  <c r="H523" i="23"/>
  <c r="G489" i="22" l="1"/>
  <c r="F1350" i="25"/>
  <c r="F490" i="22"/>
  <c r="H524" i="23"/>
  <c r="G490" i="22" l="1"/>
  <c r="F491" i="22"/>
  <c r="F1351" i="25"/>
  <c r="H525" i="23"/>
  <c r="F492" i="22" l="1"/>
  <c r="F1352" i="25"/>
  <c r="H526" i="23"/>
  <c r="G491" i="22"/>
  <c r="F1353" i="25" l="1"/>
  <c r="F493" i="22"/>
  <c r="H527" i="23"/>
  <c r="G492" i="22"/>
  <c r="F494" i="22" l="1"/>
  <c r="F1354" i="25"/>
  <c r="H528" i="23"/>
  <c r="H529" i="23" s="1"/>
  <c r="G529" i="23"/>
  <c r="G493" i="22"/>
  <c r="F495" i="22" l="1"/>
  <c r="F28" i="21"/>
  <c r="G28" i="21" s="1"/>
  <c r="F1355" i="25"/>
  <c r="H531" i="23"/>
  <c r="G494" i="22"/>
  <c r="G495" i="22" s="1"/>
  <c r="F1356" i="25" l="1"/>
  <c r="H532" i="23"/>
  <c r="F1357" i="25" l="1"/>
  <c r="H533" i="23"/>
  <c r="G534" i="23"/>
  <c r="F497" i="22" l="1"/>
  <c r="H534" i="23"/>
  <c r="H538" i="23" s="1"/>
  <c r="G536" i="23"/>
  <c r="H536" i="23" s="1"/>
  <c r="G538" i="23"/>
  <c r="F1358" i="25"/>
  <c r="F1359" i="25" l="1"/>
  <c r="C506" i="22"/>
  <c r="G497" i="22"/>
  <c r="G501" i="22" s="1"/>
  <c r="F501" i="22"/>
  <c r="F499" i="22"/>
  <c r="G499" i="22" s="1"/>
  <c r="F1360" i="25" l="1"/>
  <c r="C507" i="22"/>
  <c r="C6" i="22" s="1"/>
  <c r="F1361" i="25" l="1"/>
  <c r="C508" i="22"/>
  <c r="F1362" i="25" l="1"/>
  <c r="C509" i="22"/>
  <c r="F1363" i="25" l="1"/>
  <c r="C510" i="22"/>
  <c r="F1364" i="25" l="1"/>
  <c r="C511" i="22"/>
  <c r="D549" i="23"/>
  <c r="F1365" i="25" l="1"/>
  <c r="C514" i="22"/>
  <c r="C13" i="22" s="1"/>
  <c r="C512" i="22"/>
  <c r="F1366" i="25" l="1"/>
  <c r="C515" i="22"/>
  <c r="C14" i="22" s="1"/>
  <c r="F1367" i="25" l="1"/>
  <c r="C516" i="22"/>
  <c r="C15" i="22" s="1"/>
  <c r="F1368" i="25" l="1"/>
  <c r="C517" i="22"/>
  <c r="F1369" i="25" l="1"/>
  <c r="C518" i="22"/>
  <c r="F1370" i="25" l="1"/>
  <c r="C519" i="22"/>
  <c r="C520" i="22" l="1"/>
  <c r="F1371" i="25"/>
  <c r="D558" i="23"/>
  <c r="F1372" i="25" l="1"/>
  <c r="C521" i="22"/>
  <c r="C27" i="21" l="1"/>
  <c r="F1373" i="25"/>
  <c r="F1374" i="25" l="1"/>
  <c r="D563" i="23"/>
  <c r="C523" i="22" l="1"/>
  <c r="D565" i="23"/>
  <c r="D567" i="23"/>
  <c r="D504" i="22"/>
  <c r="F1375" i="25"/>
  <c r="D506" i="22" l="1"/>
  <c r="F1376" i="25"/>
  <c r="F1377" i="25" l="1"/>
  <c r="D507" i="22"/>
  <c r="F1378" i="25" l="1"/>
  <c r="D508" i="22"/>
  <c r="F1379" i="25" l="1"/>
  <c r="D509" i="22"/>
  <c r="E549" i="23" l="1"/>
  <c r="D510" i="22"/>
  <c r="F1380" i="25"/>
  <c r="D511" i="22" l="1"/>
  <c r="D10" i="22" s="1"/>
  <c r="F1381" i="25"/>
  <c r="F1382" i="25" l="1"/>
  <c r="D514" i="22"/>
  <c r="D512" i="22"/>
  <c r="D515" i="22" l="1"/>
  <c r="F1383" i="25"/>
  <c r="F1384" i="25" l="1"/>
  <c r="D516" i="22"/>
  <c r="D517" i="22" l="1"/>
  <c r="D16" i="22" s="1"/>
  <c r="F1385" i="25"/>
  <c r="F1386" i="25" l="1"/>
  <c r="D518" i="22"/>
  <c r="D519" i="22" l="1"/>
  <c r="F1387" i="25"/>
  <c r="F1388" i="25" l="1"/>
  <c r="D520" i="22"/>
  <c r="E558" i="23"/>
  <c r="D521" i="22" l="1"/>
  <c r="D27" i="21" s="1"/>
  <c r="F1389" i="25"/>
  <c r="F1390" i="25" l="1"/>
  <c r="F1391" i="25" l="1"/>
  <c r="E563" i="23"/>
  <c r="D523" i="22" l="1"/>
  <c r="E565" i="23"/>
  <c r="E567" i="23"/>
  <c r="E504" i="22"/>
  <c r="F1392" i="25"/>
  <c r="E506" i="22" l="1"/>
  <c r="F1393" i="25"/>
  <c r="D525" i="22"/>
  <c r="D527" i="22"/>
  <c r="E507" i="22" l="1"/>
  <c r="F1394" i="25"/>
  <c r="E508" i="22" l="1"/>
  <c r="F1395" i="25"/>
  <c r="E509" i="22" l="1"/>
  <c r="F1396" i="25"/>
  <c r="E510" i="22" l="1"/>
  <c r="F1397" i="25"/>
  <c r="F549" i="23" l="1"/>
  <c r="F1398" i="25"/>
  <c r="E511" i="22"/>
  <c r="F1399" i="25" l="1"/>
  <c r="E514" i="22"/>
  <c r="E512" i="22"/>
  <c r="F1400" i="25" l="1"/>
  <c r="E515" i="22"/>
  <c r="F1401" i="25" l="1"/>
  <c r="E516" i="22"/>
  <c r="F1402" i="25" l="1"/>
  <c r="E517" i="22"/>
  <c r="E518" i="22" l="1"/>
  <c r="F1403" i="25"/>
  <c r="F1404" i="25" l="1"/>
  <c r="E519" i="22"/>
  <c r="F1405" i="25" l="1"/>
  <c r="E520" i="22"/>
  <c r="F558" i="23"/>
  <c r="E521" i="22" l="1"/>
  <c r="F1406" i="25"/>
  <c r="F1407" i="25" l="1"/>
  <c r="E27" i="21"/>
  <c r="F1408" i="25" l="1"/>
  <c r="F563" i="23"/>
  <c r="E523" i="22" l="1"/>
  <c r="F565" i="23"/>
  <c r="F567" i="23"/>
  <c r="F1409" i="25"/>
  <c r="F504" i="22"/>
  <c r="H541" i="23"/>
  <c r="F506" i="22" l="1"/>
  <c r="F1410" i="25"/>
  <c r="H543" i="23"/>
  <c r="G504" i="22"/>
  <c r="E525" i="22"/>
  <c r="E527" i="22"/>
  <c r="F507" i="22" l="1"/>
  <c r="F1411" i="25"/>
  <c r="H544" i="23"/>
  <c r="G506" i="22"/>
  <c r="G507" i="22" l="1"/>
  <c r="F1412" i="25"/>
  <c r="F508" i="22"/>
  <c r="H545" i="23"/>
  <c r="G508" i="22" l="1"/>
  <c r="F509" i="22"/>
  <c r="F1413" i="25"/>
  <c r="H546" i="23"/>
  <c r="G509" i="22" l="1"/>
  <c r="F1414" i="25"/>
  <c r="G549" i="23"/>
  <c r="F510" i="22"/>
  <c r="H547" i="23"/>
  <c r="G510" i="22" l="1"/>
  <c r="F1415" i="25"/>
  <c r="F511" i="22"/>
  <c r="H548" i="23"/>
  <c r="H549" i="23" s="1"/>
  <c r="F514" i="22" l="1"/>
  <c r="F1416" i="25"/>
  <c r="H551" i="23"/>
  <c r="G511" i="22"/>
  <c r="G512" i="22" s="1"/>
  <c r="F512" i="22"/>
  <c r="G514" i="22" l="1"/>
  <c r="F515" i="22"/>
  <c r="F1417" i="25"/>
  <c r="H552" i="23"/>
  <c r="F516" i="22" l="1"/>
  <c r="F1418" i="25"/>
  <c r="H553" i="23"/>
  <c r="G515" i="22"/>
  <c r="F1419" i="25" l="1"/>
  <c r="F517" i="22"/>
  <c r="H554" i="23"/>
  <c r="G516" i="22"/>
  <c r="G517" i="22" l="1"/>
  <c r="F1420" i="25"/>
  <c r="F518" i="22"/>
  <c r="H555" i="23"/>
  <c r="G518" i="22" l="1"/>
  <c r="F1421" i="25"/>
  <c r="F519" i="22"/>
  <c r="H556" i="23"/>
  <c r="G519" i="22" l="1"/>
  <c r="F520" i="22"/>
  <c r="F1422" i="25"/>
  <c r="H557" i="23"/>
  <c r="H558" i="23" s="1"/>
  <c r="G558" i="23"/>
  <c r="F1423" i="25" l="1"/>
  <c r="H560" i="23"/>
  <c r="G520" i="22"/>
  <c r="G521" i="22" s="1"/>
  <c r="F521" i="22"/>
  <c r="F27" i="21" l="1"/>
  <c r="G27" i="21" s="1"/>
  <c r="F1424" i="25"/>
  <c r="H561" i="23"/>
  <c r="F1425" i="25" l="1"/>
  <c r="H562" i="23"/>
  <c r="G563" i="23"/>
  <c r="F523" i="22" l="1"/>
  <c r="H563" i="23"/>
  <c r="H567" i="23" s="1"/>
  <c r="G565" i="23"/>
  <c r="H565" i="23" s="1"/>
  <c r="G567" i="23"/>
  <c r="F1426" i="25"/>
  <c r="F1427" i="25" l="1"/>
  <c r="C532" i="22"/>
  <c r="G523" i="22"/>
  <c r="G527" i="22" s="1"/>
  <c r="F525" i="22"/>
  <c r="G525" i="22" s="1"/>
  <c r="F527" i="22"/>
  <c r="F1428" i="25" l="1"/>
  <c r="C533" i="22"/>
  <c r="F1429" i="25" l="1"/>
  <c r="C534" i="22"/>
  <c r="F1430" i="25" l="1"/>
  <c r="C535" i="22"/>
  <c r="D578" i="23" l="1"/>
  <c r="F1431" i="25"/>
  <c r="C536" i="22"/>
  <c r="F1432" i="25" l="1"/>
  <c r="C537" i="22"/>
  <c r="C538" i="22" l="1"/>
  <c r="F1433" i="25"/>
  <c r="C540" i="22"/>
  <c r="F1434" i="25" l="1"/>
  <c r="C541" i="22"/>
  <c r="F1435" i="25" l="1"/>
  <c r="C542" i="22"/>
  <c r="F1436" i="25" l="1"/>
  <c r="C543" i="22"/>
  <c r="F1437" i="25" l="1"/>
  <c r="C544" i="22"/>
  <c r="F1438" i="25" l="1"/>
  <c r="C545" i="22"/>
  <c r="F1439" i="25" l="1"/>
  <c r="C546" i="22"/>
  <c r="D587" i="23"/>
  <c r="F1440" i="25" l="1"/>
  <c r="C547" i="22"/>
  <c r="C26" i="21" l="1"/>
  <c r="F1441" i="25"/>
  <c r="F1442" i="25" l="1"/>
  <c r="D592" i="23"/>
  <c r="C549" i="22" l="1"/>
  <c r="D594" i="23"/>
  <c r="D596" i="23"/>
  <c r="F1443" i="25"/>
  <c r="D530" i="22"/>
  <c r="D532" i="22" l="1"/>
  <c r="D4" i="22" s="1"/>
  <c r="F1444" i="25"/>
  <c r="F1445" i="25" l="1"/>
  <c r="D533" i="22"/>
  <c r="D6" i="22" s="1"/>
  <c r="F1446" i="25" l="1"/>
  <c r="D534" i="22"/>
  <c r="F1447" i="25" l="1"/>
  <c r="D535" i="22"/>
  <c r="E578" i="23" l="1"/>
  <c r="F1448" i="25"/>
  <c r="D536" i="22"/>
  <c r="F1449" i="25" l="1"/>
  <c r="D537" i="22"/>
  <c r="D540" i="22" l="1"/>
  <c r="D13" i="22" s="1"/>
  <c r="F1450" i="25"/>
  <c r="D538" i="22"/>
  <c r="F1451" i="25" l="1"/>
  <c r="D541" i="22"/>
  <c r="D14" i="22" s="1"/>
  <c r="F1452" i="25" l="1"/>
  <c r="D542" i="22"/>
  <c r="D15" i="22" s="1"/>
  <c r="D543" i="22" l="1"/>
  <c r="F1453" i="25"/>
  <c r="F1454" i="25" l="1"/>
  <c r="D544" i="22"/>
  <c r="F1455" i="25" l="1"/>
  <c r="D545" i="22"/>
  <c r="E587" i="23" l="1"/>
  <c r="F1456" i="25"/>
  <c r="D546" i="22"/>
  <c r="D20" i="22" s="1"/>
  <c r="F1457" i="25" l="1"/>
  <c r="D547" i="22"/>
  <c r="D26" i="21" l="1"/>
  <c r="F1458" i="25"/>
  <c r="F1459" i="25" l="1"/>
  <c r="E592" i="23"/>
  <c r="D549" i="22" l="1"/>
  <c r="E596" i="23"/>
  <c r="E594" i="23"/>
  <c r="F1460" i="25"/>
  <c r="E530" i="22"/>
  <c r="F1461" i="25" l="1"/>
  <c r="E532" i="22"/>
  <c r="D551" i="22"/>
  <c r="D553" i="22"/>
  <c r="E533" i="22" l="1"/>
  <c r="F1462" i="25"/>
  <c r="E534" i="22" l="1"/>
  <c r="F1463" i="25"/>
  <c r="E535" i="22" l="1"/>
  <c r="F1464" i="25"/>
  <c r="E536" i="22" l="1"/>
  <c r="F1465" i="25"/>
  <c r="E537" i="22" l="1"/>
  <c r="F1466" i="25"/>
  <c r="F578" i="23"/>
  <c r="E540" i="22" l="1"/>
  <c r="F1467" i="25"/>
  <c r="E538" i="22"/>
  <c r="E541" i="22" l="1"/>
  <c r="F1468" i="25"/>
  <c r="E542" i="22" l="1"/>
  <c r="F1469" i="25"/>
  <c r="F1470" i="25" l="1"/>
  <c r="E543" i="22"/>
  <c r="E544" i="22" l="1"/>
  <c r="F1471" i="25"/>
  <c r="F1472" i="25" l="1"/>
  <c r="E545" i="22"/>
  <c r="F1473" i="25" l="1"/>
  <c r="E546" i="22"/>
  <c r="F587" i="23"/>
  <c r="E547" i="22" l="1"/>
  <c r="E26" i="21" s="1"/>
  <c r="F1474" i="25"/>
  <c r="F1475" i="25" l="1"/>
  <c r="F1476" i="25" l="1"/>
  <c r="F592" i="23"/>
  <c r="E549" i="22" l="1"/>
  <c r="F596" i="23"/>
  <c r="F594" i="23"/>
  <c r="F530" i="22"/>
  <c r="F1477" i="25"/>
  <c r="H570" i="23"/>
  <c r="F532" i="22" l="1"/>
  <c r="F1478" i="25"/>
  <c r="H572" i="23"/>
  <c r="G530" i="22"/>
  <c r="E551" i="22"/>
  <c r="E553" i="22"/>
  <c r="F1479" i="25" l="1"/>
  <c r="F533" i="22"/>
  <c r="H573" i="23"/>
  <c r="G532" i="22"/>
  <c r="F1480" i="25" l="1"/>
  <c r="F534" i="22"/>
  <c r="H574" i="23"/>
  <c r="G533" i="22"/>
  <c r="G534" i="22" l="1"/>
  <c r="F1481" i="25"/>
  <c r="F535" i="22"/>
  <c r="H575" i="23"/>
  <c r="G535" i="22" l="1"/>
  <c r="G578" i="23"/>
  <c r="F1482" i="25"/>
  <c r="F536" i="22"/>
  <c r="H576" i="23"/>
  <c r="G536" i="22" l="1"/>
  <c r="F1483" i="25"/>
  <c r="F537" i="22"/>
  <c r="H577" i="23"/>
  <c r="H578" i="23" s="1"/>
  <c r="G537" i="22" l="1"/>
  <c r="G538" i="22" s="1"/>
  <c r="F1484" i="25"/>
  <c r="F540" i="22"/>
  <c r="H580" i="23"/>
  <c r="F538" i="22"/>
  <c r="G540" i="22" l="1"/>
  <c r="F541" i="22"/>
  <c r="F1485" i="25"/>
  <c r="H581" i="23"/>
  <c r="F1486" i="25" l="1"/>
  <c r="F542" i="22"/>
  <c r="H582" i="23"/>
  <c r="G541" i="22"/>
  <c r="G542" i="22" l="1"/>
  <c r="F1487" i="25"/>
  <c r="F543" i="22"/>
  <c r="H583" i="23"/>
  <c r="G543" i="22" l="1"/>
  <c r="F544" i="22"/>
  <c r="F1488" i="25"/>
  <c r="H584" i="23"/>
  <c r="G544" i="22" l="1"/>
  <c r="F1489" i="25"/>
  <c r="F545" i="22"/>
  <c r="H585" i="23"/>
  <c r="G545" i="22" l="1"/>
  <c r="F546" i="22"/>
  <c r="F1490" i="25"/>
  <c r="H586" i="23"/>
  <c r="H587" i="23" s="1"/>
  <c r="G587" i="23"/>
  <c r="F1491" i="25" l="1"/>
  <c r="H589" i="23"/>
  <c r="G546" i="22"/>
  <c r="G547" i="22" s="1"/>
  <c r="F547" i="22"/>
  <c r="F1492" i="25" l="1"/>
  <c r="H590" i="23"/>
  <c r="F26" i="21"/>
  <c r="G26" i="21" s="1"/>
  <c r="F1493" i="25" l="1"/>
  <c r="H591" i="23"/>
  <c r="G592" i="23"/>
  <c r="F549" i="22" l="1"/>
  <c r="H592" i="23"/>
  <c r="H596" i="23" s="1"/>
  <c r="G594" i="23"/>
  <c r="H594" i="23" s="1"/>
  <c r="G596" i="23"/>
  <c r="F1494" i="25"/>
  <c r="F1495" i="25" l="1"/>
  <c r="C557" i="22"/>
  <c r="G549" i="22"/>
  <c r="G553" i="22" s="1"/>
  <c r="F551" i="22"/>
  <c r="G551" i="22" s="1"/>
  <c r="F553" i="22"/>
  <c r="F1496" i="25" l="1"/>
  <c r="C558" i="22"/>
  <c r="F1497" i="25" l="1"/>
  <c r="C559" i="22"/>
  <c r="D605" i="23" l="1"/>
  <c r="F1498" i="25"/>
  <c r="C560" i="22"/>
  <c r="F1499" i="25" l="1"/>
  <c r="C561" i="22"/>
  <c r="C562" i="22" l="1"/>
  <c r="F1500" i="25"/>
  <c r="C564" i="22"/>
  <c r="F1501" i="25" l="1"/>
  <c r="C565" i="22"/>
  <c r="F1502" i="25" l="1"/>
  <c r="C566" i="22"/>
  <c r="F1503" i="25" l="1"/>
  <c r="C567" i="22"/>
  <c r="F1504" i="25" l="1"/>
  <c r="C568" i="22"/>
  <c r="F1505" i="25" l="1"/>
  <c r="C569" i="22"/>
  <c r="F1506" i="25" l="1"/>
  <c r="C570" i="22"/>
  <c r="D614" i="23"/>
  <c r="C571" i="22" l="1"/>
  <c r="F1507" i="25"/>
  <c r="F1508" i="25" l="1"/>
  <c r="C25" i="21"/>
  <c r="F1509" i="25" l="1"/>
  <c r="D619" i="23"/>
  <c r="C573" i="22" l="1"/>
  <c r="D621" i="23"/>
  <c r="F1510" i="25"/>
  <c r="D556" i="22"/>
  <c r="F1511" i="25" l="1"/>
  <c r="F1512" i="25" l="1"/>
  <c r="D558" i="22"/>
  <c r="F1513" i="25" l="1"/>
  <c r="D559" i="22"/>
  <c r="E605" i="23" l="1"/>
  <c r="F1514" i="25"/>
  <c r="D560" i="22"/>
  <c r="F1515" i="25" l="1"/>
  <c r="F1516" i="25" l="1"/>
  <c r="D562" i="22"/>
  <c r="F1517" i="25" l="1"/>
  <c r="F1518" i="25" l="1"/>
  <c r="F1519" i="25" l="1"/>
  <c r="F1520" i="25" l="1"/>
  <c r="D568" i="22"/>
  <c r="F1521" i="25" l="1"/>
  <c r="F1522" i="25" l="1"/>
  <c r="E614" i="23"/>
  <c r="D571" i="22" l="1"/>
  <c r="D25" i="21" s="1"/>
  <c r="F1523" i="25"/>
  <c r="F1524" i="25" l="1"/>
  <c r="F1525" i="25" l="1"/>
  <c r="E619" i="23"/>
  <c r="D573" i="22" l="1"/>
  <c r="E621" i="23"/>
  <c r="F1526" i="25"/>
  <c r="E556" i="22"/>
  <c r="F1527" i="25" l="1"/>
  <c r="E557" i="22"/>
  <c r="D575" i="22"/>
  <c r="F1528" i="25" l="1"/>
  <c r="E558" i="22"/>
  <c r="F1529" i="25" l="1"/>
  <c r="E559" i="22"/>
  <c r="F605" i="23" l="1"/>
  <c r="F1530" i="25"/>
  <c r="E560" i="22"/>
  <c r="F1531" i="25" l="1"/>
  <c r="E561" i="22"/>
  <c r="E562" i="22" l="1"/>
  <c r="F1532" i="25"/>
  <c r="E564" i="22"/>
  <c r="F1533" i="25" l="1"/>
  <c r="E565" i="22"/>
  <c r="F1534" i="25" l="1"/>
  <c r="E566" i="22"/>
  <c r="F1535" i="25" l="1"/>
  <c r="E567" i="22"/>
  <c r="F1536" i="25" l="1"/>
  <c r="E568" i="22"/>
  <c r="F1537" i="25" l="1"/>
  <c r="F614" i="23"/>
  <c r="E569" i="22"/>
  <c r="F1538" i="25" l="1"/>
  <c r="E570" i="22"/>
  <c r="E571" i="22" l="1"/>
  <c r="E25" i="21"/>
  <c r="F1539" i="25"/>
  <c r="F1540" i="25" l="1"/>
  <c r="F1541" i="25" l="1"/>
  <c r="F619" i="23"/>
  <c r="E573" i="22" l="1"/>
  <c r="F621" i="23"/>
  <c r="F1542" i="25"/>
  <c r="F556" i="22"/>
  <c r="H599" i="23"/>
  <c r="G556" i="22" l="1"/>
  <c r="F1543" i="25"/>
  <c r="F557" i="22"/>
  <c r="H600" i="23"/>
  <c r="E575" i="22"/>
  <c r="G557" i="22" l="1"/>
  <c r="F1544" i="25"/>
  <c r="F558" i="22"/>
  <c r="H601" i="23"/>
  <c r="G558" i="22" l="1"/>
  <c r="F1545" i="25"/>
  <c r="F559" i="22"/>
  <c r="H602" i="23"/>
  <c r="G559" i="22" l="1"/>
  <c r="G605" i="23"/>
  <c r="F1546" i="25"/>
  <c r="F560" i="22"/>
  <c r="H603" i="23"/>
  <c r="G560" i="22" l="1"/>
  <c r="F1547" i="25"/>
  <c r="F561" i="22"/>
  <c r="H604" i="23"/>
  <c r="H605" i="23" s="1"/>
  <c r="G561" i="22" l="1"/>
  <c r="G562" i="22" s="1"/>
  <c r="F562" i="22"/>
  <c r="F1548" i="25"/>
  <c r="F564" i="22"/>
  <c r="H607" i="23"/>
  <c r="G564" i="22" l="1"/>
  <c r="F1549" i="25"/>
  <c r="F565" i="22"/>
  <c r="H608" i="23"/>
  <c r="G565" i="22" l="1"/>
  <c r="F1550" i="25"/>
  <c r="F566" i="22"/>
  <c r="H609" i="23"/>
  <c r="G566" i="22" l="1"/>
  <c r="F1551" i="25"/>
  <c r="F567" i="22"/>
  <c r="H610" i="23"/>
  <c r="G567" i="22" l="1"/>
  <c r="F1552" i="25"/>
  <c r="F568" i="22"/>
  <c r="H611" i="23"/>
  <c r="G568" i="22" l="1"/>
  <c r="F1553" i="25"/>
  <c r="F569" i="22"/>
  <c r="H612" i="23"/>
  <c r="G569" i="22" l="1"/>
  <c r="F1554" i="25"/>
  <c r="F570" i="22"/>
  <c r="H613" i="23"/>
  <c r="H614" i="23" s="1"/>
  <c r="G614" i="23"/>
  <c r="G570" i="22" l="1"/>
  <c r="G571" i="22" s="1"/>
  <c r="F571" i="22"/>
  <c r="F1555" i="25"/>
  <c r="H616" i="23"/>
  <c r="F1556" i="25" l="1"/>
  <c r="H617" i="23"/>
  <c r="F25" i="21"/>
  <c r="G25" i="21" s="1"/>
  <c r="F1557" i="25" l="1"/>
  <c r="H618" i="23"/>
  <c r="G619" i="23"/>
  <c r="F573" i="22" l="1"/>
  <c r="H619" i="23"/>
  <c r="G621" i="23"/>
  <c r="H621" i="23" s="1"/>
  <c r="F1558" i="25"/>
  <c r="G573" i="22" l="1"/>
  <c r="F575" i="22"/>
  <c r="G575" i="22" s="1"/>
  <c r="F1559" i="25"/>
  <c r="F1560" i="25" l="1"/>
  <c r="F1561" i="25" l="1"/>
  <c r="D634" i="23" l="1"/>
  <c r="F1562" i="25"/>
  <c r="F1563" i="25" l="1"/>
  <c r="F1564" i="25" l="1"/>
  <c r="F1565" i="25" l="1"/>
  <c r="F1566" i="25" l="1"/>
  <c r="F1567" i="25" l="1"/>
  <c r="F1568" i="25" l="1"/>
  <c r="F1569" i="25" l="1"/>
  <c r="F1570" i="25" l="1"/>
  <c r="D643" i="23"/>
  <c r="F1571" i="25" l="1"/>
  <c r="F1572" i="25" l="1"/>
  <c r="F1573" i="25" l="1"/>
  <c r="D648" i="23"/>
  <c r="C23" i="22" s="1"/>
  <c r="F1574" i="25" l="1"/>
  <c r="F1575" i="25" l="1"/>
  <c r="F1576" i="25" l="1"/>
  <c r="F1577" i="25" l="1"/>
  <c r="E634" i="23" l="1"/>
  <c r="F1578" i="25"/>
  <c r="F1579" i="25" l="1"/>
  <c r="F1580" i="25" l="1"/>
  <c r="F1581" i="25" l="1"/>
  <c r="F1582" i="25" l="1"/>
  <c r="F1583" i="25" l="1"/>
  <c r="F1584" i="25" l="1"/>
  <c r="F1585" i="25" l="1"/>
  <c r="F1586" i="25" l="1"/>
  <c r="E643" i="23"/>
  <c r="F1587" i="25" l="1"/>
  <c r="F1588" i="25" l="1"/>
  <c r="F1589" i="25" l="1"/>
  <c r="E648" i="23"/>
  <c r="D23" i="22" s="1"/>
  <c r="F1590" i="25" l="1"/>
  <c r="F1591" i="25" l="1"/>
  <c r="F1592" i="25" l="1"/>
  <c r="F1593" i="25" l="1"/>
  <c r="F634" i="23" l="1"/>
  <c r="F1594" i="25"/>
  <c r="F1595" i="25" l="1"/>
  <c r="F1596" i="25" l="1"/>
  <c r="F1597" i="25" l="1"/>
  <c r="F1598" i="25" l="1"/>
  <c r="F1599" i="25" l="1"/>
  <c r="F1600" i="25" l="1"/>
  <c r="F1601" i="25" l="1"/>
  <c r="F1602" i="25" l="1"/>
  <c r="F643" i="23"/>
  <c r="F1603" i="25" l="1"/>
  <c r="F1604" i="25" l="1"/>
  <c r="F1605" i="25" l="1"/>
  <c r="F648" i="23"/>
  <c r="F1606" i="25" l="1"/>
  <c r="H628" i="23"/>
  <c r="F1607" i="25" l="1"/>
  <c r="H629" i="23"/>
  <c r="F1608" i="25" l="1"/>
  <c r="H630" i="23"/>
  <c r="F1609" i="25" l="1"/>
  <c r="H631" i="23"/>
  <c r="G634" i="23" l="1"/>
  <c r="F1610" i="25"/>
  <c r="H632" i="23"/>
  <c r="F1611" i="25" l="1"/>
  <c r="H633" i="23"/>
  <c r="H634" i="23" s="1"/>
  <c r="F1612" i="25" l="1"/>
  <c r="H636" i="23"/>
  <c r="F1613" i="25" l="1"/>
  <c r="H637" i="23"/>
  <c r="F1614" i="25" l="1"/>
  <c r="H638" i="23"/>
  <c r="F1615" i="25" l="1"/>
  <c r="H639" i="23"/>
  <c r="F1616" i="25" l="1"/>
  <c r="H640" i="23"/>
  <c r="F1617" i="25" l="1"/>
  <c r="H641" i="23"/>
  <c r="F1618" i="25" l="1"/>
  <c r="H642" i="23"/>
  <c r="H643" i="23" s="1"/>
  <c r="G643" i="23"/>
  <c r="F1619" i="25" l="1"/>
  <c r="H645" i="23"/>
  <c r="F1620" i="25" l="1"/>
  <c r="H646" i="23"/>
  <c r="F1621" i="25" l="1"/>
  <c r="H647" i="23"/>
  <c r="G648" i="23"/>
  <c r="H648" i="23" l="1"/>
  <c r="F1623" i="25" l="1"/>
  <c r="C5" i="21" l="1"/>
  <c r="F1624" i="25"/>
  <c r="C6" i="21" l="1"/>
  <c r="F1625" i="25"/>
  <c r="C7" i="21" l="1"/>
  <c r="D658" i="23"/>
  <c r="F1626" i="25"/>
  <c r="C8" i="21" l="1"/>
  <c r="F1627" i="25"/>
  <c r="C9" i="21" l="1"/>
  <c r="F1628" i="25"/>
  <c r="C12" i="21" l="1"/>
  <c r="F1629" i="25"/>
  <c r="C13" i="21" l="1"/>
  <c r="F1630" i="25"/>
  <c r="C14" i="21" l="1"/>
  <c r="F1631" i="25"/>
  <c r="C17" i="22" l="1"/>
  <c r="C15" i="21"/>
  <c r="F1632" i="25"/>
  <c r="F1633" i="25" l="1"/>
  <c r="C16" i="21"/>
  <c r="K222" i="23"/>
  <c r="C5" i="22"/>
  <c r="C17" i="21" l="1"/>
  <c r="F1634" i="25"/>
  <c r="D667" i="23"/>
  <c r="C18" i="21" l="1"/>
  <c r="C21" i="22"/>
  <c r="F1635" i="25"/>
  <c r="F1636" i="25" l="1"/>
  <c r="C19" i="21"/>
  <c r="F1637" i="25" l="1"/>
  <c r="F1638" i="25" l="1"/>
  <c r="D4" i="21" l="1"/>
  <c r="C21" i="21"/>
  <c r="F1639" i="25"/>
  <c r="D5" i="21" l="1"/>
  <c r="F1640" i="25"/>
  <c r="D6" i="21" l="1"/>
  <c r="F1641" i="25"/>
  <c r="E658" i="23" l="1"/>
  <c r="F1642" i="25"/>
  <c r="D7" i="21"/>
  <c r="D8" i="21" l="1"/>
  <c r="F1643" i="25"/>
  <c r="D9" i="21" l="1"/>
  <c r="D10" i="21" s="1"/>
  <c r="F1644" i="25"/>
  <c r="D12" i="21" l="1"/>
  <c r="F1645" i="25"/>
  <c r="D13" i="21" l="1"/>
  <c r="F1646" i="25"/>
  <c r="D14" i="21" l="1"/>
  <c r="F1647" i="25"/>
  <c r="D17" i="22" l="1"/>
  <c r="D15" i="21"/>
  <c r="F1648" i="25"/>
  <c r="D16" i="21" l="1"/>
  <c r="F1649" i="25"/>
  <c r="D5" i="22"/>
  <c r="K223" i="23"/>
  <c r="K224" i="23" l="1"/>
  <c r="F17" i="22" s="1"/>
  <c r="D17" i="21"/>
  <c r="D11" i="22"/>
  <c r="F1650" i="25"/>
  <c r="E667" i="23"/>
  <c r="K225" i="23" l="1"/>
  <c r="D18" i="21"/>
  <c r="D21" i="22"/>
  <c r="F1651" i="25"/>
  <c r="F5" i="22"/>
  <c r="G5" i="22" s="1"/>
  <c r="G17" i="22"/>
  <c r="F1652" i="25" l="1"/>
  <c r="D19" i="21"/>
  <c r="F1653" i="25" l="1"/>
  <c r="E672" i="23"/>
  <c r="F1654" i="25" l="1"/>
  <c r="E4" i="21" l="1"/>
  <c r="F1655" i="25"/>
  <c r="D21" i="21"/>
  <c r="D25" i="22"/>
  <c r="E5" i="21" l="1"/>
  <c r="F1656" i="25"/>
  <c r="E6" i="21" l="1"/>
  <c r="F1657" i="25"/>
  <c r="E7" i="21" l="1"/>
  <c r="F1658" i="25"/>
  <c r="F658" i="23"/>
  <c r="E8" i="21" l="1"/>
  <c r="F1659" i="25"/>
  <c r="E11" i="22"/>
  <c r="F1660" i="25" l="1"/>
  <c r="E9" i="21"/>
  <c r="E10" i="21" s="1"/>
  <c r="E12" i="21" l="1"/>
  <c r="F1661" i="25"/>
  <c r="E13" i="21" l="1"/>
  <c r="F1662" i="25"/>
  <c r="E14" i="21" l="1"/>
  <c r="F1663" i="25"/>
  <c r="E15" i="21" l="1"/>
  <c r="F1664" i="25"/>
  <c r="E16" i="21" l="1"/>
  <c r="F1665" i="25"/>
  <c r="E17" i="21" l="1"/>
  <c r="F1666" i="25"/>
  <c r="F667" i="23"/>
  <c r="E18" i="21" l="1"/>
  <c r="E21" i="22"/>
  <c r="F1667" i="25"/>
  <c r="F1668" i="25" l="1"/>
  <c r="E19" i="21"/>
  <c r="F1669" i="25" l="1"/>
  <c r="F672" i="23"/>
  <c r="F1670" i="25" l="1"/>
  <c r="H652" i="23"/>
  <c r="F1671" i="25" l="1"/>
  <c r="H653" i="23"/>
  <c r="F4" i="21"/>
  <c r="E21" i="21"/>
  <c r="E25" i="22"/>
  <c r="F5" i="21" l="1"/>
  <c r="G5" i="21" s="1"/>
  <c r="G6" i="22"/>
  <c r="F1672" i="25"/>
  <c r="H654" i="23"/>
  <c r="F6" i="21" l="1"/>
  <c r="G7" i="22"/>
  <c r="F1673" i="25"/>
  <c r="H655" i="23"/>
  <c r="F7" i="21" l="1"/>
  <c r="G7" i="21" s="1"/>
  <c r="G8" i="22"/>
  <c r="G658" i="23"/>
  <c r="F1674" i="25"/>
  <c r="H656" i="23"/>
  <c r="G6" i="21"/>
  <c r="F8" i="21" l="1"/>
  <c r="G9" i="22"/>
  <c r="F1675" i="25"/>
  <c r="H657" i="23"/>
  <c r="H658" i="23" s="1"/>
  <c r="F9" i="21" l="1"/>
  <c r="G9" i="21" s="1"/>
  <c r="G10" i="22"/>
  <c r="F1676" i="25"/>
  <c r="H660" i="23"/>
  <c r="G8" i="21"/>
  <c r="F11" i="22"/>
  <c r="F10" i="21" l="1"/>
  <c r="F12" i="21"/>
  <c r="G13" i="22"/>
  <c r="F1677" i="25"/>
  <c r="H661" i="23"/>
  <c r="F13" i="21" l="1"/>
  <c r="G13" i="21" s="1"/>
  <c r="G14" i="22"/>
  <c r="F1678" i="25"/>
  <c r="H662" i="23"/>
  <c r="G12" i="21"/>
  <c r="F14" i="21" l="1"/>
  <c r="G15" i="22"/>
  <c r="F1679" i="25"/>
  <c r="H663" i="23"/>
  <c r="F15" i="21" l="1"/>
  <c r="G15" i="21" s="1"/>
  <c r="G16" i="22"/>
  <c r="F1680" i="25"/>
  <c r="H664" i="23"/>
  <c r="G14" i="21"/>
  <c r="F16" i="21" l="1"/>
  <c r="G18" i="22"/>
  <c r="F1681" i="25"/>
  <c r="H665" i="23"/>
  <c r="F17" i="21" l="1"/>
  <c r="G17" i="21" s="1"/>
  <c r="G19" i="22"/>
  <c r="F1682" i="25"/>
  <c r="H666" i="23"/>
  <c r="H667" i="23" s="1"/>
  <c r="G667" i="23"/>
  <c r="G16" i="21"/>
  <c r="F18" i="21" l="1"/>
  <c r="G20" i="22"/>
  <c r="G21" i="22" s="1"/>
  <c r="F21" i="22"/>
  <c r="F1683" i="25"/>
  <c r="H669" i="23"/>
  <c r="F1684" i="25" l="1"/>
  <c r="H670" i="23"/>
  <c r="G18" i="21"/>
  <c r="G19" i="21" s="1"/>
  <c r="F19" i="21"/>
  <c r="F1685" i="25" l="1"/>
  <c r="H671" i="23"/>
  <c r="G672" i="23"/>
  <c r="H672" i="23" l="1"/>
  <c r="F1686" i="25"/>
  <c r="H625" i="23"/>
  <c r="H624" i="23" l="1"/>
  <c r="C4" i="21"/>
  <c r="G4" i="21" s="1"/>
  <c r="G4" i="22"/>
  <c r="F21" i="21"/>
  <c r="G21" i="21" s="1"/>
  <c r="G23" i="22"/>
  <c r="F25" i="22"/>
  <c r="G3" i="22" l="1"/>
  <c r="G11" i="22" s="1"/>
  <c r="C3" i="21"/>
  <c r="C11" i="22"/>
  <c r="G25" i="22" s="1"/>
  <c r="G3" i="21" l="1"/>
  <c r="G10" i="21" s="1"/>
  <c r="C10" i="21"/>
</calcChain>
</file>

<file path=xl/sharedStrings.xml><?xml version="1.0" encoding="utf-8"?>
<sst xmlns="http://schemas.openxmlformats.org/spreadsheetml/2006/main" count="6634" uniqueCount="113">
  <si>
    <t>General Fund</t>
  </si>
  <si>
    <t>Revenues</t>
  </si>
  <si>
    <t>State Appropriations</t>
  </si>
  <si>
    <t>Tuition &amp; Fees</t>
  </si>
  <si>
    <t>Sales &amp; Services</t>
  </si>
  <si>
    <t>Contracts &amp; Grants</t>
  </si>
  <si>
    <t>Gifts &amp; Investments</t>
  </si>
  <si>
    <t>Other Revenues</t>
  </si>
  <si>
    <t>Revenues Total</t>
  </si>
  <si>
    <t>Expenses</t>
  </si>
  <si>
    <t>Salaries and Wages</t>
  </si>
  <si>
    <t>Staff Benefits</t>
  </si>
  <si>
    <t>Utilities</t>
  </si>
  <si>
    <t>Scholarships &amp; Fellowships</t>
  </si>
  <si>
    <t>Other Expenses</t>
  </si>
  <si>
    <t>Expenses Total</t>
  </si>
  <si>
    <t>Total</t>
  </si>
  <si>
    <t>Library</t>
  </si>
  <si>
    <t>Academic Affairs</t>
  </si>
  <si>
    <t>Student Affairs</t>
  </si>
  <si>
    <t>University Administration</t>
  </si>
  <si>
    <t>Business Affairs</t>
  </si>
  <si>
    <t>Facilities</t>
  </si>
  <si>
    <t>Advancement</t>
  </si>
  <si>
    <t>Human Resources</t>
  </si>
  <si>
    <t>Information Technology</t>
  </si>
  <si>
    <t>Public Safety</t>
  </si>
  <si>
    <t>Athletics</t>
  </si>
  <si>
    <t>Restricted Trust Funds</t>
  </si>
  <si>
    <t>Debt Service</t>
  </si>
  <si>
    <t>Patient Services</t>
  </si>
  <si>
    <t>Supplies, Materials, &amp; Equipment</t>
  </si>
  <si>
    <t>Auxiliary &amp; Other Trust Funds</t>
  </si>
  <si>
    <t>State Appropriation, Tuition, &amp; Fees</t>
  </si>
  <si>
    <t>Transfers</t>
  </si>
  <si>
    <t>Transfers In</t>
  </si>
  <si>
    <t>Net Transfers</t>
  </si>
  <si>
    <t>Beginning Fund Balance</t>
  </si>
  <si>
    <t>Ending Fund Balance</t>
  </si>
  <si>
    <t>Other Auxiliaries</t>
  </si>
  <si>
    <t>Student Health</t>
  </si>
  <si>
    <t>Housing</t>
  </si>
  <si>
    <t>Dining</t>
  </si>
  <si>
    <t>Sponsored Research</t>
  </si>
  <si>
    <t>Financial Aid</t>
  </si>
  <si>
    <t>NOTES</t>
  </si>
  <si>
    <t>[Provide explanation for any items that may appear unusual and outline what is included in Transfers In and Transfers Out]</t>
  </si>
  <si>
    <t>Other Aux.</t>
  </si>
  <si>
    <t>IT</t>
  </si>
  <si>
    <t>HR</t>
  </si>
  <si>
    <t>University Admin</t>
  </si>
  <si>
    <t>Research</t>
  </si>
  <si>
    <t>Pell grants (federal)</t>
  </si>
  <si>
    <t>Grants by state government</t>
  </si>
  <si>
    <t>Grants by local government</t>
  </si>
  <si>
    <t>Institutional grants from restricted resources</t>
  </si>
  <si>
    <t>Total gross scholarships and fellowships</t>
  </si>
  <si>
    <t>Discounts and Allowances</t>
  </si>
  <si>
    <t>Discounts and allowances applied to sales and services of auxiliary enterprises</t>
  </si>
  <si>
    <t>Total Discounts and Allowances</t>
  </si>
  <si>
    <t>Net scholarships and fellowships expenses after deducting discounts and allowances</t>
  </si>
  <si>
    <t>Other federal grants (NOT including FDSL)</t>
  </si>
  <si>
    <t>Gross Scholarships and Fellowships (not including loans)</t>
  </si>
  <si>
    <t>Need-Based Aid from Tuition</t>
  </si>
  <si>
    <t>Discounts and allowances applied to tuition</t>
  </si>
  <si>
    <t>Discounts and allowances applied to fees</t>
  </si>
  <si>
    <t>Change in Fund Balance</t>
  </si>
  <si>
    <t>Less Discounts and Allowances</t>
  </si>
  <si>
    <t>Parking &amp; Transportation</t>
  </si>
  <si>
    <t>Total Student FTE</t>
  </si>
  <si>
    <t>Total Employee FTE</t>
  </si>
  <si>
    <t>Parking &amp; Transport.</t>
  </si>
  <si>
    <t>Discounts and allowances from Restricted Sources</t>
  </si>
  <si>
    <t>Institutional grants from unrestricted resources (non General Fund)</t>
  </si>
  <si>
    <t>Source of Discounts and Allowances</t>
  </si>
  <si>
    <t>Central Funds Not Budgeted in a Unit</t>
  </si>
  <si>
    <t xml:space="preserve">[Provide explanation for any items that may appear unusual and outline what is included in Transfers In and Transfers Out]
</t>
  </si>
  <si>
    <t xml:space="preserve">[Provide an explanation for what is included in these funds]
</t>
  </si>
  <si>
    <t>Tuition/Appropriation Split</t>
  </si>
  <si>
    <t>Tuition and Fees</t>
  </si>
  <si>
    <t>State Appropriation</t>
  </si>
  <si>
    <t>[Provide total General Fund tuition revenue]</t>
  </si>
  <si>
    <t>Salaries and Wages*</t>
  </si>
  <si>
    <t>*Permanent positions must be budgeted in a unit and cannot be included in central funds.</t>
  </si>
  <si>
    <t>Financial Aid Worksheet Provided to Assist with Budgeting Financial Aid and Discounts and Allowances (Complete Yellow Cells Below)</t>
  </si>
  <si>
    <t xml:space="preserve">[Provide explanation for any items that may appear unusual and outline what is included in Transfers In and Transfers Out]
[Revenues and expenses should include gross scholarships and fellowships entered in worksheet to the right as well as funds to operate the financial aid unit]
</t>
  </si>
  <si>
    <t>Overhead/F&amp;A Receipts</t>
  </si>
  <si>
    <t>Internal Sales and Service Eliminations/ 
Other Eliminations (excluding discounts and allowances)</t>
  </si>
  <si>
    <t>[Provide explanation for any items that may appear unusual and outline what is included in Transfers In and Transfers Out]
[Provide a list of departments budgeted within Academic Affairs, e.g. centers &amp; institutes, enrollment management, continuing education, etc.]</t>
  </si>
  <si>
    <t>Other General Fund Scholarships and Fellowships</t>
  </si>
  <si>
    <t>[Provide explanation for any items that may appear unusual and outline what is included in Transfers In and Transfers Out]
[Provide a list of departments budgeted within University Administration, e.g. legal and compliance, communications, etc.]</t>
  </si>
  <si>
    <t xml:space="preserve">[Enter as a negative number]
</t>
  </si>
  <si>
    <t>Services, Supplies, Materials, &amp; Equip.</t>
  </si>
  <si>
    <t>Transfers Out to Capital</t>
  </si>
  <si>
    <t>Transfers Out (Other)</t>
  </si>
  <si>
    <r>
      <t xml:space="preserve">DO NOT MAKE CHANGES IN THIS TAB
</t>
    </r>
    <r>
      <rPr>
        <sz val="12"/>
        <color rgb="FFFF0000"/>
        <rFont val="Calibri"/>
        <family val="2"/>
        <scheme val="minor"/>
      </rPr>
      <t>All data should be entered on the budget template tab</t>
    </r>
  </si>
  <si>
    <t>Discounts and allowances from General Funds (populated from summary tab)</t>
  </si>
  <si>
    <t>Discounts and allowances from Auxiliary &amp; Other Trust Funds (populated from summary tab)</t>
  </si>
  <si>
    <t>Institution</t>
  </si>
  <si>
    <t>Unit</t>
  </si>
  <si>
    <t>Fund</t>
  </si>
  <si>
    <t>Account</t>
  </si>
  <si>
    <t>Amount</t>
  </si>
  <si>
    <t>Helper</t>
  </si>
  <si>
    <t>Scholarships and Fellowships</t>
  </si>
  <si>
    <t>N/A</t>
  </si>
  <si>
    <t>School of Education</t>
  </si>
  <si>
    <t>North Carolina Central University</t>
  </si>
  <si>
    <t>College of Arts, Social Sciences &amp; Humanities</t>
  </si>
  <si>
    <t>College of Health &amp; Sciences</t>
  </si>
  <si>
    <t>School of Business</t>
  </si>
  <si>
    <t>School of Library/Information Science</t>
  </si>
  <si>
    <t>Law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</si>
</sst>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0" fillId="0" borderId="2" xfId="0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0" xfId="1" applyNumberFormat="1" applyFont="1"/>
    <xf numFmtId="164" fontId="2" fillId="0" borderId="2" xfId="1" applyNumberFormat="1" applyFont="1" applyBorder="1"/>
    <xf numFmtId="0" fontId="2" fillId="0" borderId="0" xfId="0" applyFont="1"/>
    <xf numFmtId="164" fontId="2" fillId="0" borderId="0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2" fillId="0" borderId="0" xfId="1" applyFont="1" applyBorder="1"/>
    <xf numFmtId="44" fontId="0" fillId="0" borderId="0" xfId="1" applyFont="1" applyBorder="1"/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164" fontId="8" fillId="0" borderId="0" xfId="0" applyNumberFormat="1" applyFont="1"/>
    <xf numFmtId="164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44" fontId="8" fillId="0" borderId="0" xfId="1" applyFont="1"/>
    <xf numFmtId="44" fontId="0" fillId="0" borderId="0" xfId="1" applyFont="1"/>
    <xf numFmtId="44" fontId="10" fillId="0" borderId="0" xfId="1" applyFont="1"/>
    <xf numFmtId="0" fontId="1" fillId="0" borderId="0" xfId="0" applyFont="1"/>
    <xf numFmtId="44" fontId="9" fillId="0" borderId="0" xfId="1" applyFont="1"/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14" fillId="0" borderId="0" xfId="2" applyNumberFormat="1" applyFont="1" applyAlignment="1"/>
    <xf numFmtId="165" fontId="13" fillId="0" borderId="0" xfId="2" applyNumberFormat="1" applyFont="1" applyAlignment="1"/>
    <xf numFmtId="165" fontId="13" fillId="6" borderId="5" xfId="2" applyNumberFormat="1" applyFont="1" applyFill="1" applyBorder="1" applyProtection="1"/>
    <xf numFmtId="165" fontId="13" fillId="0" borderId="0" xfId="2" applyNumberFormat="1" applyFont="1"/>
    <xf numFmtId="165" fontId="15" fillId="0" borderId="0" xfId="2" applyNumberFormat="1" applyFont="1" applyAlignment="1"/>
    <xf numFmtId="165" fontId="13" fillId="0" borderId="0" xfId="2" applyNumberFormat="1" applyFont="1" applyAlignment="1">
      <alignment vertical="top"/>
    </xf>
    <xf numFmtId="165" fontId="13" fillId="6" borderId="5" xfId="2" applyNumberFormat="1" applyFont="1" applyFill="1" applyBorder="1" applyAlignment="1" applyProtection="1"/>
    <xf numFmtId="165" fontId="13" fillId="0" borderId="0" xfId="2" applyNumberFormat="1" applyFont="1" applyFill="1" applyAlignment="1"/>
    <xf numFmtId="165" fontId="16" fillId="0" borderId="0" xfId="2" applyNumberFormat="1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/>
    <xf numFmtId="164" fontId="0" fillId="0" borderId="3" xfId="1" applyNumberFormat="1" applyFont="1" applyBorder="1"/>
    <xf numFmtId="164" fontId="2" fillId="0" borderId="3" xfId="1" applyNumberFormat="1" applyFont="1" applyBorder="1"/>
    <xf numFmtId="0" fontId="5" fillId="0" borderId="0" xfId="0" applyFont="1" applyAlignment="1">
      <alignment horizontal="left" indent="2"/>
    </xf>
    <xf numFmtId="165" fontId="13" fillId="5" borderId="5" xfId="2" applyNumberFormat="1" applyFont="1" applyFill="1" applyBorder="1" applyProtection="1">
      <protection locked="0"/>
    </xf>
    <xf numFmtId="164" fontId="0" fillId="0" borderId="3" xfId="0" applyNumberFormat="1" applyBorder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0" borderId="3" xfId="1" applyFont="1" applyBorder="1"/>
    <xf numFmtId="164" fontId="0" fillId="0" borderId="2" xfId="0" applyNumberFormat="1" applyBorder="1" applyAlignment="1">
      <alignment horizontal="center" vertical="center" wrapText="1"/>
    </xf>
    <xf numFmtId="44" fontId="0" fillId="0" borderId="0" xfId="1" applyFont="1" applyFill="1" applyBorder="1"/>
    <xf numFmtId="44" fontId="2" fillId="0" borderId="0" xfId="1" applyFont="1" applyFill="1" applyBorder="1" applyAlignment="1">
      <alignment vertical="center"/>
    </xf>
    <xf numFmtId="44" fontId="2" fillId="0" borderId="0" xfId="1" applyFont="1" applyFill="1" applyBorder="1"/>
    <xf numFmtId="0" fontId="0" fillId="5" borderId="0" xfId="0" applyFill="1"/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/>
    <xf numFmtId="44" fontId="9" fillId="0" borderId="3" xfId="1" applyFont="1" applyBorder="1"/>
    <xf numFmtId="44" fontId="8" fillId="0" borderId="3" xfId="1" applyFont="1" applyBorder="1"/>
    <xf numFmtId="0" fontId="6" fillId="7" borderId="3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44" fontId="2" fillId="0" borderId="3" xfId="1" applyFont="1" applyBorder="1"/>
    <xf numFmtId="165" fontId="13" fillId="2" borderId="5" xfId="2" applyNumberFormat="1" applyFont="1" applyFill="1" applyBorder="1" applyProtection="1">
      <protection locked="0"/>
    </xf>
    <xf numFmtId="164" fontId="5" fillId="0" borderId="0" xfId="1" applyNumberFormat="1" applyFont="1"/>
    <xf numFmtId="164" fontId="4" fillId="0" borderId="0" xfId="1" applyNumberFormat="1" applyFont="1"/>
    <xf numFmtId="10" fontId="0" fillId="0" borderId="0" xfId="0" applyNumberFormat="1"/>
    <xf numFmtId="166" fontId="0" fillId="0" borderId="0" xfId="3" applyNumberFormat="1" applyFont="1"/>
    <xf numFmtId="164" fontId="0" fillId="6" borderId="0" xfId="1" applyNumberFormat="1" applyFont="1" applyFill="1"/>
    <xf numFmtId="164" fontId="0" fillId="6" borderId="0" xfId="0" applyNumberForma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5" fontId="13" fillId="5" borderId="0" xfId="2" applyNumberFormat="1" applyFont="1" applyFill="1" applyBorder="1" applyProtection="1">
      <protection locked="0"/>
    </xf>
    <xf numFmtId="164" fontId="0" fillId="0" borderId="0" xfId="1" applyNumberFormat="1" applyFont="1" applyFill="1"/>
    <xf numFmtId="0" fontId="17" fillId="0" borderId="0" xfId="0" applyFont="1" applyAlignment="1">
      <alignment vertical="top" wrapText="1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5" fontId="2" fillId="0" borderId="1" xfId="2" applyNumberFormat="1" applyFont="1" applyBorder="1" applyAlignment="1">
      <alignment horizontal="left"/>
    </xf>
    <xf numFmtId="165" fontId="0" fillId="0" borderId="0" xfId="2" applyNumberFormat="1" applyFont="1"/>
    <xf numFmtId="0" fontId="0" fillId="0" borderId="1" xfId="0" applyBorder="1" applyAlignment="1">
      <alignment horizontal="left" vertical="center" wrapText="1"/>
    </xf>
    <xf numFmtId="0" fontId="0" fillId="5" borderId="0" xfId="0" applyFill="1" applyAlignment="1">
      <alignment vertical="top" wrapText="1"/>
    </xf>
    <xf numFmtId="164" fontId="0" fillId="2" borderId="2" xfId="1" applyNumberFormat="1" applyFont="1" applyFill="1" applyBorder="1"/>
    <xf numFmtId="164" fontId="0" fillId="2" borderId="3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2" fillId="5" borderId="0" xfId="0" applyFont="1" applyFill="1" applyAlignment="1">
      <alignment horizontal="left" vertical="top" wrapText="1"/>
    </xf>
    <xf numFmtId="0" fontId="0" fillId="5" borderId="0" xfId="0" applyFill="1" applyAlignment="1">
      <alignment horizontal="left"/>
    </xf>
    <xf numFmtId="0" fontId="9" fillId="0" borderId="4" xfId="0" applyFont="1" applyBorder="1" applyAlignment="1">
      <alignment vertical="center"/>
    </xf>
    <xf numFmtId="0" fontId="11" fillId="0" borderId="4" xfId="0" applyFont="1" applyBorder="1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Budgeted Revenue (FY25)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F48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21-418C-BE7C-9E956E81E5E8}"/>
              </c:ext>
            </c:extLst>
          </c:dPt>
          <c:dPt>
            <c:idx val="1"/>
            <c:bubble3D val="0"/>
            <c:spPr>
              <a:solidFill>
                <a:srgbClr val="FEC5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21-418C-BE7C-9E956E81E5E8}"/>
              </c:ext>
            </c:extLst>
          </c:dPt>
          <c:dPt>
            <c:idx val="2"/>
            <c:bubble3D val="0"/>
            <c:spPr>
              <a:solidFill>
                <a:srgbClr val="BC1F5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21-418C-BE7C-9E956E81E5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21-418C-BE7C-9E956E81E5E8}"/>
              </c:ext>
            </c:extLst>
          </c:dPt>
          <c:dPt>
            <c:idx val="4"/>
            <c:bubble3D val="0"/>
            <c:spPr>
              <a:solidFill>
                <a:srgbClr val="F0F3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21-418C-BE7C-9E956E81E5E8}"/>
              </c:ext>
            </c:extLst>
          </c:dPt>
          <c:dPt>
            <c:idx val="5"/>
            <c:bubble3D val="0"/>
            <c:spPr>
              <a:solidFill>
                <a:srgbClr val="DBE2E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921-418C-BE7C-9E956E81E5E8}"/>
              </c:ext>
            </c:extLst>
          </c:dPt>
          <c:dPt>
            <c:idx val="6"/>
            <c:bubble3D val="0"/>
            <c:spPr>
              <a:solidFill>
                <a:srgbClr val="36404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921-418C-BE7C-9E956E81E5E8}"/>
              </c:ext>
            </c:extLst>
          </c:dPt>
          <c:dLbls>
            <c:dLbl>
              <c:idx val="0"/>
              <c:layout>
                <c:manualLayout>
                  <c:x val="-0.2118003025718608"/>
                  <c:y val="0.131309405499069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344957471234"/>
                      <c:h val="0.12581908305628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921-418C-BE7C-9E956E81E5E8}"/>
                </c:ext>
              </c:extLst>
            </c:dLbl>
            <c:dLbl>
              <c:idx val="1"/>
              <c:layout>
                <c:manualLayout>
                  <c:x val="4.1171810785376487E-3"/>
                  <c:y val="-0.202422725071987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21-418C-BE7C-9E956E81E5E8}"/>
                </c:ext>
              </c:extLst>
            </c:dLbl>
            <c:dLbl>
              <c:idx val="2"/>
              <c:layout>
                <c:manualLayout>
                  <c:x val="0.21274583963691376"/>
                  <c:y val="1.67571286598883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21-418C-BE7C-9E956E81E5E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21-418C-BE7C-9E956E81E5E8}"/>
                </c:ext>
              </c:extLst>
            </c:dLbl>
            <c:dLbl>
              <c:idx val="5"/>
              <c:layout>
                <c:manualLayout>
                  <c:x val="-0.24405100837433141"/>
                  <c:y val="2.98435389751038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21-418C-BE7C-9E956E81E5E8}"/>
                </c:ext>
              </c:extLst>
            </c:dLbl>
            <c:dLbl>
              <c:idx val="6"/>
              <c:layout>
                <c:manualLayout>
                  <c:x val="5.8366737346182709E-2"/>
                  <c:y val="-1.77990342226639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21-418C-BE7C-9E956E81E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'Cover Page Data'!$B$3:$B$9</c:f>
              <c:strCache>
                <c:ptCount val="7"/>
                <c:pt idx="0">
                  <c:v>State Appropriations</c:v>
                </c:pt>
                <c:pt idx="1">
                  <c:v>Tuition &amp; Fees</c:v>
                </c:pt>
                <c:pt idx="2">
                  <c:v>Sales &amp; Services</c:v>
                </c:pt>
                <c:pt idx="3">
                  <c:v>Patient Services</c:v>
                </c:pt>
                <c:pt idx="4">
                  <c:v>Contracts &amp; Grants</c:v>
                </c:pt>
                <c:pt idx="5">
                  <c:v>Gifts &amp; Investments</c:v>
                </c:pt>
                <c:pt idx="6">
                  <c:v>Other Revenues</c:v>
                </c:pt>
              </c:strCache>
            </c:strRef>
          </c:cat>
          <c:val>
            <c:numRef>
              <c:f>'Cover Page Data'!$G$3:$G$9</c:f>
              <c:numCache>
                <c:formatCode>_("$"* #,##0.00_);_("$"* \(#,##0.00\);_("$"* "-"??_);_(@_)</c:formatCode>
                <c:ptCount val="7"/>
                <c:pt idx="0">
                  <c:v>90525663</c:v>
                </c:pt>
                <c:pt idx="1">
                  <c:v>66595769</c:v>
                </c:pt>
                <c:pt idx="2">
                  <c:v>45657000</c:v>
                </c:pt>
                <c:pt idx="3">
                  <c:v>0</c:v>
                </c:pt>
                <c:pt idx="4">
                  <c:v>52612000</c:v>
                </c:pt>
                <c:pt idx="5">
                  <c:v>0</c:v>
                </c:pt>
                <c:pt idx="6">
                  <c:v>6329000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21-418C-BE7C-9E956E81E5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Budgeted Expenses (FY25)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549457437223335E-2"/>
          <c:y val="0.18894579925082181"/>
          <c:w val="0.90485133388177219"/>
          <c:h val="0.735740769054353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F48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D3-4107-9305-BD7CA695CE4A}"/>
              </c:ext>
            </c:extLst>
          </c:dPt>
          <c:dPt>
            <c:idx val="1"/>
            <c:bubble3D val="0"/>
            <c:spPr>
              <a:solidFill>
                <a:srgbClr val="0F48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D3-4107-9305-BD7CA695CE4A}"/>
              </c:ext>
            </c:extLst>
          </c:dPt>
          <c:dPt>
            <c:idx val="2"/>
            <c:bubble3D val="0"/>
            <c:spPr>
              <a:solidFill>
                <a:srgbClr val="FEC5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D3-4107-9305-BD7CA695CE4A}"/>
              </c:ext>
            </c:extLst>
          </c:dPt>
          <c:dPt>
            <c:idx val="3"/>
            <c:bubble3D val="0"/>
            <c:spPr>
              <a:solidFill>
                <a:srgbClr val="BC1F5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D3-4107-9305-BD7CA695CE4A}"/>
              </c:ext>
            </c:extLst>
          </c:dPt>
          <c:dPt>
            <c:idx val="4"/>
            <c:bubble3D val="0"/>
            <c:spPr>
              <a:solidFill>
                <a:srgbClr val="F0F3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D3-4107-9305-BD7CA695CE4A}"/>
              </c:ext>
            </c:extLst>
          </c:dPt>
          <c:dPt>
            <c:idx val="5"/>
            <c:bubble3D val="0"/>
            <c:spPr>
              <a:solidFill>
                <a:srgbClr val="DBE2E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D3-4107-9305-BD7CA695CE4A}"/>
              </c:ext>
            </c:extLst>
          </c:dPt>
          <c:dPt>
            <c:idx val="6"/>
            <c:bubble3D val="0"/>
            <c:spPr>
              <a:solidFill>
                <a:srgbClr val="36404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D3-4107-9305-BD7CA695CE4A}"/>
              </c:ext>
            </c:extLst>
          </c:dPt>
          <c:dLbls>
            <c:dLbl>
              <c:idx val="0"/>
              <c:layout>
                <c:manualLayout>
                  <c:x val="-0.17230089708935636"/>
                  <c:y val="2.66200341462171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D3-4107-9305-BD7CA695CE4A}"/>
                </c:ext>
              </c:extLst>
            </c:dLbl>
            <c:dLbl>
              <c:idx val="1"/>
              <c:layout>
                <c:manualLayout>
                  <c:x val="3.2767266032044502E-2"/>
                  <c:y val="-0.113531394133985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D3-4107-9305-BD7CA695CE4A}"/>
                </c:ext>
              </c:extLst>
            </c:dLbl>
            <c:dLbl>
              <c:idx val="2"/>
              <c:layout>
                <c:manualLayout>
                  <c:x val="0.15348258706467663"/>
                  <c:y val="-0.106429172081645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D3-4107-9305-BD7CA695CE4A}"/>
                </c:ext>
              </c:extLst>
            </c:dLbl>
            <c:dLbl>
              <c:idx val="3"/>
              <c:layout>
                <c:manualLayout>
                  <c:x val="0.13432835820895522"/>
                  <c:y val="0.147092793619244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68159203980099"/>
                      <c:h val="0.150404530744336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BD3-4107-9305-BD7CA695C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'Cover Page Data'!$B$12:$B$18</c:f>
              <c:strCache>
                <c:ptCount val="7"/>
                <c:pt idx="0">
                  <c:v>Salaries and Wages</c:v>
                </c:pt>
                <c:pt idx="1">
                  <c:v>Staff Benefits</c:v>
                </c:pt>
                <c:pt idx="2">
                  <c:v>Supplies, Materials, &amp; Equipment</c:v>
                </c:pt>
                <c:pt idx="3">
                  <c:v>Scholarships &amp; Fellowships</c:v>
                </c:pt>
                <c:pt idx="4">
                  <c:v>Debt Service</c:v>
                </c:pt>
                <c:pt idx="5">
                  <c:v>Utilities</c:v>
                </c:pt>
                <c:pt idx="6">
                  <c:v>Other Expenses</c:v>
                </c:pt>
              </c:strCache>
            </c:strRef>
          </c:cat>
          <c:val>
            <c:numRef>
              <c:f>'Cover Page Data'!$G$12:$G$18</c:f>
              <c:numCache>
                <c:formatCode>_("$"* #,##0.00_);_("$"* \(#,##0.00\);_("$"* "-"??_);_(@_)</c:formatCode>
                <c:ptCount val="7"/>
                <c:pt idx="0">
                  <c:v>102255000</c:v>
                </c:pt>
                <c:pt idx="1">
                  <c:v>27579000</c:v>
                </c:pt>
                <c:pt idx="2">
                  <c:v>59469000</c:v>
                </c:pt>
                <c:pt idx="3">
                  <c:v>58995000</c:v>
                </c:pt>
                <c:pt idx="4">
                  <c:v>4924000</c:v>
                </c:pt>
                <c:pt idx="5">
                  <c:v>6198000</c:v>
                </c:pt>
                <c:pt idx="6">
                  <c:v>625000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D3-4107-9305-BD7CA695CE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Operating Expenses by Unit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541431992066356"/>
          <c:y val="9.5102564102564097E-2"/>
          <c:w val="0.69037240974248848"/>
          <c:h val="0.786760549162124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'Cover Page Data'!$C$24</c:f>
              <c:strCache>
                <c:ptCount val="1"/>
                <c:pt idx="0">
                  <c:v>General Fund</c:v>
                </c:pt>
              </c:strCache>
            </c:strRef>
          </c:tx>
          <c:spPr>
            <a:solidFill>
              <a:srgbClr val="0F4876"/>
            </a:solidFill>
            <a:ln>
              <a:noFill/>
            </a:ln>
            <a:effectLst/>
          </c:spPr>
          <c:invertIfNegative val="0"/>
          <c:cat>
            <c:strRef>
              <c:f>'Cover Page Data'!$B$25:$B$51</c:f>
              <c:strCache>
                <c:ptCount val="27"/>
                <c:pt idx="0">
                  <c:v>Other Aux.</c:v>
                </c:pt>
                <c:pt idx="1">
                  <c:v>Student Health</c:v>
                </c:pt>
                <c:pt idx="2">
                  <c:v>Athletics</c:v>
                </c:pt>
                <c:pt idx="3">
                  <c:v>Parking &amp; Transport.</c:v>
                </c:pt>
                <c:pt idx="4">
                  <c:v>Housing</c:v>
                </c:pt>
                <c:pt idx="5">
                  <c:v>Dining</c:v>
                </c:pt>
                <c:pt idx="7">
                  <c:v>Advancement</c:v>
                </c:pt>
                <c:pt idx="8">
                  <c:v>Public Safety</c:v>
                </c:pt>
                <c:pt idx="9">
                  <c:v>IT</c:v>
                </c:pt>
                <c:pt idx="10">
                  <c:v>HR</c:v>
                </c:pt>
                <c:pt idx="11">
                  <c:v>Facilities</c:v>
                </c:pt>
                <c:pt idx="12">
                  <c:v>Business Affairs</c:v>
                </c:pt>
                <c:pt idx="13">
                  <c:v>University Admin</c:v>
                </c:pt>
                <c:pt idx="15">
                  <c:v>Research</c:v>
                </c:pt>
                <c:pt idx="16">
                  <c:v>Library</c:v>
                </c:pt>
                <c:pt idx="17">
                  <c:v>Financial Aid</c:v>
                </c:pt>
                <c:pt idx="18">
                  <c:v>Student Affairs</c:v>
                </c:pt>
                <c:pt idx="19">
                  <c:v>Academic Affairs</c:v>
                </c:pt>
                <c:pt idx="21">
                  <c:v>Law School</c:v>
                </c:pt>
                <c:pt idx="22">
                  <c:v>School of Library/Information Science</c:v>
                </c:pt>
                <c:pt idx="23">
                  <c:v>School of Education</c:v>
                </c:pt>
                <c:pt idx="24">
                  <c:v>School of Business</c:v>
                </c:pt>
                <c:pt idx="25">
                  <c:v>College of Health &amp; Sciences</c:v>
                </c:pt>
                <c:pt idx="26">
                  <c:v>College of Arts, Social Sciences &amp; Humanities</c:v>
                </c:pt>
              </c:strCache>
            </c:strRef>
          </c:cat>
          <c:val>
            <c:numRef>
              <c:f>'Cover Page Data'!$C$25:$C$51</c:f>
              <c:numCache>
                <c:formatCode>_("$"* #,##0.00_);_("$"* \(#,##0.00\);_("$"* "-"??_);_(@_)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1164000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2874000</c:v>
                </c:pt>
                <c:pt idx="8">
                  <c:v>4357000</c:v>
                </c:pt>
                <c:pt idx="9">
                  <c:v>5053000</c:v>
                </c:pt>
                <c:pt idx="10">
                  <c:v>2687000</c:v>
                </c:pt>
                <c:pt idx="11">
                  <c:v>13921000</c:v>
                </c:pt>
                <c:pt idx="12">
                  <c:v>18678000</c:v>
                </c:pt>
                <c:pt idx="13">
                  <c:v>4875000</c:v>
                </c:pt>
                <c:pt idx="15">
                  <c:v>7442000</c:v>
                </c:pt>
                <c:pt idx="16">
                  <c:v>3314000</c:v>
                </c:pt>
                <c:pt idx="17">
                  <c:v>8030000</c:v>
                </c:pt>
                <c:pt idx="18">
                  <c:v>1212000</c:v>
                </c:pt>
                <c:pt idx="19">
                  <c:v>18022000</c:v>
                </c:pt>
                <c:pt idx="21">
                  <c:v>11585000</c:v>
                </c:pt>
                <c:pt idx="22">
                  <c:v>441000</c:v>
                </c:pt>
                <c:pt idx="23">
                  <c:v>4111000</c:v>
                </c:pt>
                <c:pt idx="24">
                  <c:v>6296000</c:v>
                </c:pt>
                <c:pt idx="25">
                  <c:v>14294000</c:v>
                </c:pt>
                <c:pt idx="26">
                  <c:v>17696000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4-4FD1-87CC-F71BD9136CE0}"/>
            </c:ext>
          </c:extLst>
        </c:ser>
        <c:ser>
          <c:idx val="1"/>
          <c:order val="1"/>
          <c:tx>
            <c:strRef>
              <c:f>'Cover Page Data'!$D$24</c:f>
              <c:strCache>
                <c:ptCount val="1"/>
                <c:pt idx="0">
                  <c:v>Auxiliary &amp; Other Trust Funds</c:v>
                </c:pt>
              </c:strCache>
            </c:strRef>
          </c:tx>
          <c:spPr>
            <a:solidFill>
              <a:srgbClr val="BC1F52"/>
            </a:solidFill>
            <a:ln>
              <a:noFill/>
            </a:ln>
            <a:effectLst/>
          </c:spPr>
          <c:invertIfNegative val="0"/>
          <c:cat>
            <c:strRef>
              <c:f>'Cover Page Data'!$B$25:$B$51</c:f>
              <c:strCache>
                <c:ptCount val="27"/>
                <c:pt idx="0">
                  <c:v>Other Aux.</c:v>
                </c:pt>
                <c:pt idx="1">
                  <c:v>Student Health</c:v>
                </c:pt>
                <c:pt idx="2">
                  <c:v>Athletics</c:v>
                </c:pt>
                <c:pt idx="3">
                  <c:v>Parking &amp; Transport.</c:v>
                </c:pt>
                <c:pt idx="4">
                  <c:v>Housing</c:v>
                </c:pt>
                <c:pt idx="5">
                  <c:v>Dining</c:v>
                </c:pt>
                <c:pt idx="7">
                  <c:v>Advancement</c:v>
                </c:pt>
                <c:pt idx="8">
                  <c:v>Public Safety</c:v>
                </c:pt>
                <c:pt idx="9">
                  <c:v>IT</c:v>
                </c:pt>
                <c:pt idx="10">
                  <c:v>HR</c:v>
                </c:pt>
                <c:pt idx="11">
                  <c:v>Facilities</c:v>
                </c:pt>
                <c:pt idx="12">
                  <c:v>Business Affairs</c:v>
                </c:pt>
                <c:pt idx="13">
                  <c:v>University Admin</c:v>
                </c:pt>
                <c:pt idx="15">
                  <c:v>Research</c:v>
                </c:pt>
                <c:pt idx="16">
                  <c:v>Library</c:v>
                </c:pt>
                <c:pt idx="17">
                  <c:v>Financial Aid</c:v>
                </c:pt>
                <c:pt idx="18">
                  <c:v>Student Affairs</c:v>
                </c:pt>
                <c:pt idx="19">
                  <c:v>Academic Affairs</c:v>
                </c:pt>
                <c:pt idx="21">
                  <c:v>Law School</c:v>
                </c:pt>
                <c:pt idx="22">
                  <c:v>School of Library/Information Science</c:v>
                </c:pt>
                <c:pt idx="23">
                  <c:v>School of Education</c:v>
                </c:pt>
                <c:pt idx="24">
                  <c:v>School of Business</c:v>
                </c:pt>
                <c:pt idx="25">
                  <c:v>College of Health &amp; Sciences</c:v>
                </c:pt>
                <c:pt idx="26">
                  <c:v>College of Arts, Social Sciences &amp; Humanities</c:v>
                </c:pt>
              </c:strCache>
            </c:strRef>
          </c:cat>
          <c:val>
            <c:numRef>
              <c:f>'Cover Page Data'!$D$25:$D$51</c:f>
              <c:numCache>
                <c:formatCode>_("$"* #,##0.00_);_("$"* \(#,##0.00\);_("$"* "-"??_);_(@_)</c:formatCode>
                <c:ptCount val="27"/>
                <c:pt idx="0">
                  <c:v>1445000</c:v>
                </c:pt>
                <c:pt idx="1">
                  <c:v>2665000</c:v>
                </c:pt>
                <c:pt idx="2">
                  <c:v>11500000</c:v>
                </c:pt>
                <c:pt idx="3">
                  <c:v>2053000</c:v>
                </c:pt>
                <c:pt idx="4">
                  <c:v>11480000</c:v>
                </c:pt>
                <c:pt idx="5">
                  <c:v>16878000</c:v>
                </c:pt>
                <c:pt idx="7">
                  <c:v>0</c:v>
                </c:pt>
                <c:pt idx="8">
                  <c:v>541000</c:v>
                </c:pt>
                <c:pt idx="9">
                  <c:v>0</c:v>
                </c:pt>
                <c:pt idx="10">
                  <c:v>0</c:v>
                </c:pt>
                <c:pt idx="11">
                  <c:v>4848000</c:v>
                </c:pt>
                <c:pt idx="12">
                  <c:v>0</c:v>
                </c:pt>
                <c:pt idx="13">
                  <c:v>135000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1355000</c:v>
                </c:pt>
                <c:pt idx="19">
                  <c:v>313000</c:v>
                </c:pt>
                <c:pt idx="21">
                  <c:v>87000</c:v>
                </c:pt>
                <c:pt idx="22">
                  <c:v>0</c:v>
                </c:pt>
                <c:pt idx="23">
                  <c:v>0</c:v>
                </c:pt>
                <c:pt idx="24">
                  <c:v>8000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4-4FD1-87CC-F71BD9136CE0}"/>
            </c:ext>
          </c:extLst>
        </c:ser>
        <c:ser>
          <c:idx val="2"/>
          <c:order val="2"/>
          <c:tx>
            <c:strRef>
              <c:f>'Cover Page Data'!$E$24</c:f>
              <c:strCache>
                <c:ptCount val="1"/>
                <c:pt idx="0">
                  <c:v>Overhead/F&amp;A Receipts</c:v>
                </c:pt>
              </c:strCache>
            </c:strRef>
          </c:tx>
          <c:spPr>
            <a:solidFill>
              <a:srgbClr val="364044"/>
            </a:solidFill>
            <a:ln>
              <a:noFill/>
            </a:ln>
            <a:effectLst/>
          </c:spPr>
          <c:invertIfNegative val="0"/>
          <c:cat>
            <c:strRef>
              <c:f>'Cover Page Data'!$B$25:$B$51</c:f>
              <c:strCache>
                <c:ptCount val="27"/>
                <c:pt idx="0">
                  <c:v>Other Aux.</c:v>
                </c:pt>
                <c:pt idx="1">
                  <c:v>Student Health</c:v>
                </c:pt>
                <c:pt idx="2">
                  <c:v>Athletics</c:v>
                </c:pt>
                <c:pt idx="3">
                  <c:v>Parking &amp; Transport.</c:v>
                </c:pt>
                <c:pt idx="4">
                  <c:v>Housing</c:v>
                </c:pt>
                <c:pt idx="5">
                  <c:v>Dining</c:v>
                </c:pt>
                <c:pt idx="7">
                  <c:v>Advancement</c:v>
                </c:pt>
                <c:pt idx="8">
                  <c:v>Public Safety</c:v>
                </c:pt>
                <c:pt idx="9">
                  <c:v>IT</c:v>
                </c:pt>
                <c:pt idx="10">
                  <c:v>HR</c:v>
                </c:pt>
                <c:pt idx="11">
                  <c:v>Facilities</c:v>
                </c:pt>
                <c:pt idx="12">
                  <c:v>Business Affairs</c:v>
                </c:pt>
                <c:pt idx="13">
                  <c:v>University Admin</c:v>
                </c:pt>
                <c:pt idx="15">
                  <c:v>Research</c:v>
                </c:pt>
                <c:pt idx="16">
                  <c:v>Library</c:v>
                </c:pt>
                <c:pt idx="17">
                  <c:v>Financial Aid</c:v>
                </c:pt>
                <c:pt idx="18">
                  <c:v>Student Affairs</c:v>
                </c:pt>
                <c:pt idx="19">
                  <c:v>Academic Affairs</c:v>
                </c:pt>
                <c:pt idx="21">
                  <c:v>Law School</c:v>
                </c:pt>
                <c:pt idx="22">
                  <c:v>School of Library/Information Science</c:v>
                </c:pt>
                <c:pt idx="23">
                  <c:v>School of Education</c:v>
                </c:pt>
                <c:pt idx="24">
                  <c:v>School of Business</c:v>
                </c:pt>
                <c:pt idx="25">
                  <c:v>College of Health &amp; Sciences</c:v>
                </c:pt>
                <c:pt idx="26">
                  <c:v>College of Arts, Social Sciences &amp; Humanities</c:v>
                </c:pt>
              </c:strCache>
            </c:strRef>
          </c:cat>
          <c:val>
            <c:numRef>
              <c:f>'Cover Page Data'!$E$25:$E$51</c:f>
              <c:numCache>
                <c:formatCode>_("$"* #,##0.00_);_("$"* \(#,##0.00\);_("$"* "-"??_);_(@_)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53000</c:v>
                </c:pt>
                <c:pt idx="10">
                  <c:v>0</c:v>
                </c:pt>
                <c:pt idx="11">
                  <c:v>489000</c:v>
                </c:pt>
                <c:pt idx="12">
                  <c:v>46000</c:v>
                </c:pt>
                <c:pt idx="13">
                  <c:v>466000</c:v>
                </c:pt>
                <c:pt idx="15">
                  <c:v>4098000</c:v>
                </c:pt>
                <c:pt idx="16">
                  <c:v>0</c:v>
                </c:pt>
                <c:pt idx="17">
                  <c:v>0</c:v>
                </c:pt>
                <c:pt idx="18">
                  <c:v>8000</c:v>
                </c:pt>
                <c:pt idx="19">
                  <c:v>684000</c:v>
                </c:pt>
                <c:pt idx="21">
                  <c:v>0</c:v>
                </c:pt>
                <c:pt idx="22">
                  <c:v>5000</c:v>
                </c:pt>
                <c:pt idx="23">
                  <c:v>0</c:v>
                </c:pt>
                <c:pt idx="24">
                  <c:v>0</c:v>
                </c:pt>
                <c:pt idx="25">
                  <c:v>78000</c:v>
                </c:pt>
                <c:pt idx="26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4-4FD1-87CC-F71BD9136CE0}"/>
            </c:ext>
          </c:extLst>
        </c:ser>
        <c:ser>
          <c:idx val="3"/>
          <c:order val="3"/>
          <c:tx>
            <c:strRef>
              <c:f>'Cover Page Data'!$F$24</c:f>
              <c:strCache>
                <c:ptCount val="1"/>
                <c:pt idx="0">
                  <c:v>Restricted Trust Funds</c:v>
                </c:pt>
              </c:strCache>
            </c:strRef>
          </c:tx>
          <c:spPr>
            <a:solidFill>
              <a:srgbClr val="FEC524"/>
            </a:solidFill>
            <a:ln>
              <a:noFill/>
            </a:ln>
            <a:effectLst/>
          </c:spPr>
          <c:invertIfNegative val="0"/>
          <c:cat>
            <c:strRef>
              <c:f>'Cover Page Data'!$B$25:$B$51</c:f>
              <c:strCache>
                <c:ptCount val="27"/>
                <c:pt idx="0">
                  <c:v>Other Aux.</c:v>
                </c:pt>
                <c:pt idx="1">
                  <c:v>Student Health</c:v>
                </c:pt>
                <c:pt idx="2">
                  <c:v>Athletics</c:v>
                </c:pt>
                <c:pt idx="3">
                  <c:v>Parking &amp; Transport.</c:v>
                </c:pt>
                <c:pt idx="4">
                  <c:v>Housing</c:v>
                </c:pt>
                <c:pt idx="5">
                  <c:v>Dining</c:v>
                </c:pt>
                <c:pt idx="7">
                  <c:v>Advancement</c:v>
                </c:pt>
                <c:pt idx="8">
                  <c:v>Public Safety</c:v>
                </c:pt>
                <c:pt idx="9">
                  <c:v>IT</c:v>
                </c:pt>
                <c:pt idx="10">
                  <c:v>HR</c:v>
                </c:pt>
                <c:pt idx="11">
                  <c:v>Facilities</c:v>
                </c:pt>
                <c:pt idx="12">
                  <c:v>Business Affairs</c:v>
                </c:pt>
                <c:pt idx="13">
                  <c:v>University Admin</c:v>
                </c:pt>
                <c:pt idx="15">
                  <c:v>Research</c:v>
                </c:pt>
                <c:pt idx="16">
                  <c:v>Library</c:v>
                </c:pt>
                <c:pt idx="17">
                  <c:v>Financial Aid</c:v>
                </c:pt>
                <c:pt idx="18">
                  <c:v>Student Affairs</c:v>
                </c:pt>
                <c:pt idx="19">
                  <c:v>Academic Affairs</c:v>
                </c:pt>
                <c:pt idx="21">
                  <c:v>Law School</c:v>
                </c:pt>
                <c:pt idx="22">
                  <c:v>School of Library/Information Science</c:v>
                </c:pt>
                <c:pt idx="23">
                  <c:v>School of Education</c:v>
                </c:pt>
                <c:pt idx="24">
                  <c:v>School of Business</c:v>
                </c:pt>
                <c:pt idx="25">
                  <c:v>College of Health &amp; Sciences</c:v>
                </c:pt>
                <c:pt idx="26">
                  <c:v>College of Arts, Social Sciences &amp; Humanities</c:v>
                </c:pt>
              </c:strCache>
            </c:strRef>
          </c:cat>
          <c:val>
            <c:numRef>
              <c:f>'Cover Page Data'!$F$25:$F$51</c:f>
              <c:numCache>
                <c:formatCode>_("$"* #,##0.00_);_("$"* \(#,##0.00\);_("$"* "-"??_);_(@_)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15000</c:v>
                </c:pt>
                <c:pt idx="8">
                  <c:v>0</c:v>
                </c:pt>
                <c:pt idx="9">
                  <c:v>2392000</c:v>
                </c:pt>
                <c:pt idx="10">
                  <c:v>0</c:v>
                </c:pt>
                <c:pt idx="11">
                  <c:v>0</c:v>
                </c:pt>
                <c:pt idx="12">
                  <c:v>541000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46755000</c:v>
                </c:pt>
                <c:pt idx="18">
                  <c:v>842000</c:v>
                </c:pt>
                <c:pt idx="19">
                  <c:v>2475000</c:v>
                </c:pt>
                <c:pt idx="21">
                  <c:v>703000</c:v>
                </c:pt>
                <c:pt idx="22">
                  <c:v>0</c:v>
                </c:pt>
                <c:pt idx="23">
                  <c:v>0</c:v>
                </c:pt>
                <c:pt idx="24">
                  <c:v>301000</c:v>
                </c:pt>
                <c:pt idx="25">
                  <c:v>56000</c:v>
                </c:pt>
                <c:pt idx="26">
                  <c:v>673000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4-4FD1-87CC-F71BD9136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7686512"/>
        <c:axId val="1097682352"/>
      </c:barChart>
      <c:catAx>
        <c:axId val="10976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682352"/>
        <c:crosses val="autoZero"/>
        <c:auto val="1"/>
        <c:lblAlgn val="ctr"/>
        <c:lblOffset val="100"/>
        <c:noMultiLvlLbl val="0"/>
      </c:catAx>
      <c:valAx>
        <c:axId val="10976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0,,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6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</xdr:row>
      <xdr:rowOff>104775</xdr:rowOff>
    </xdr:from>
    <xdr:to>
      <xdr:col>9</xdr:col>
      <xdr:colOff>542925</xdr:colOff>
      <xdr:row>27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B805CB-02E4-8210-6AD3-49F0380182E3}"/>
            </a:ext>
          </a:extLst>
        </xdr:cNvPr>
        <xdr:cNvSpPr txBox="1"/>
      </xdr:nvSpPr>
      <xdr:spPr>
        <a:xfrm>
          <a:off x="704849" y="295275"/>
          <a:ext cx="5324476" cy="494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/>
            <a:t>Instructions</a:t>
          </a:r>
          <a:r>
            <a:rPr lang="en-US" sz="1200" b="1" u="sng" baseline="0"/>
            <a:t> for Completing the Template</a:t>
          </a:r>
          <a:endParaRPr lang="en-US" sz="1200" b="1" u="sng"/>
        </a:p>
        <a:p>
          <a:endParaRPr lang="en-US" sz="1200"/>
        </a:p>
        <a:p>
          <a:r>
            <a:rPr lang="en-US" sz="1200" b="0"/>
            <a:t>All</a:t>
          </a:r>
          <a:r>
            <a:rPr lang="en-US" sz="1200" b="0" baseline="0"/>
            <a:t> of the tables on the Budget Template tab need to be completed. </a:t>
          </a:r>
        </a:p>
        <a:p>
          <a:r>
            <a:rPr lang="en-US" sz="1200" baseline="0"/>
            <a:t>     Key Features for the FY25 budget:</a:t>
          </a:r>
        </a:p>
        <a:p>
          <a:pPr lvl="1"/>
          <a:r>
            <a:rPr lang="en-US" sz="1100" baseline="0">
              <a:solidFill>
                <a:sysClr val="windowText" lastClr="000000"/>
              </a:solidFill>
            </a:rPr>
            <a:t>●   Financial Aid worksheet - complete all yellow cells. Source of  discounts and allowances will be calculated formulaically.</a:t>
          </a:r>
        </a:p>
        <a:p>
          <a:pPr lvl="1"/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   Enter amount of General Fund revenue that is tuition in yellow cell in row 625.</a:t>
          </a:r>
        </a:p>
        <a:p>
          <a:pPr lvl="1"/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   Central funds not included in a unit can be entered starting in row 628.</a:t>
          </a:r>
        </a:p>
        <a:p>
          <a:pPr lvl="1"/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   Sales and services eliminations can be entered starting in row 652. </a:t>
          </a:r>
        </a:p>
        <a:p>
          <a:pPr lvl="1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 careful attention to what should be entered in the Notes section on the Budget Template tab. It is not the same for every unit. </a:t>
          </a:r>
        </a:p>
        <a:p>
          <a:pPr lvl="0"/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Summary and Cover Page tabs will be automatically completed and nothing should need to be changed or entered. </a:t>
          </a:r>
        </a:p>
        <a:p>
          <a:pPr lvl="0"/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 the Summary and Cover Page tabs will be shared with the Board of Governors. </a:t>
          </a:r>
        </a:p>
        <a:p>
          <a:pPr lvl="0"/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more information about budgeting conventions, reference Attachment A from the guidance memo. </a:t>
          </a:r>
        </a:p>
        <a:p>
          <a:pPr lvl="0"/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questions about the process or the template, please contact Aubrey Clark-Brown (aclarkbrown@northcarolina.edu)</a:t>
          </a:r>
        </a:p>
        <a:p>
          <a:pPr lvl="0"/>
          <a:endParaRPr lang="en-US" sz="12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1</xdr:rowOff>
    </xdr:from>
    <xdr:to>
      <xdr:col>5</xdr:col>
      <xdr:colOff>309881</xdr:colOff>
      <xdr:row>20</xdr:row>
      <xdr:rowOff>91441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1FFB50-2C90-495D-8BE1-CF3D154F9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457200</xdr:colOff>
      <xdr:row>4</xdr:row>
      <xdr:rowOff>1</xdr:rowOff>
    </xdr:from>
    <xdr:to>
      <xdr:col>8</xdr:col>
      <xdr:colOff>571500</xdr:colOff>
      <xdr:row>20</xdr:row>
      <xdr:rowOff>91441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C5C870-4F72-41C2-9718-46DCC8F11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19</xdr:row>
      <xdr:rowOff>175259</xdr:rowOff>
    </xdr:from>
    <xdr:to>
      <xdr:col>8</xdr:col>
      <xdr:colOff>571501</xdr:colOff>
      <xdr:row>54</xdr:row>
      <xdr:rowOff>180974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CA26E2-8E04-4F2D-A9D7-C766795EE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0.06611</cdr:y>
    </cdr:from>
    <cdr:to>
      <cdr:x>0.18182</cdr:x>
      <cdr:y>0.11115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44C2DF-D104-A4C2-198A-BF766DA8EA15}"/>
            </a:ext>
          </a:extLst>
        </cdr:cNvPr>
        <cdr:cNvSpPr txBox="1"/>
      </cdr:nvSpPr>
      <cdr:spPr>
        <a:xfrm xmlns:a="http://schemas.openxmlformats.org/drawingml/2006/main">
          <a:off x="0" y="430434"/>
          <a:ext cx="990610" cy="293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Academic</a:t>
          </a:r>
          <a:r>
            <a:rPr lang="en-US" sz="900" b="1" baseline="0"/>
            <a:t> Units</a:t>
          </a:r>
          <a:endParaRPr lang="en-US" sz="900" b="1"/>
        </a:p>
      </cdr:txBody>
    </cdr:sp>
  </cdr:relSizeAnchor>
  <cdr:relSizeAnchor xmlns:cdr="http://schemas.openxmlformats.org/drawingml/2006/chartDrawing">
    <cdr:from>
      <cdr:x>0</cdr:x>
      <cdr:y>0.2716</cdr:y>
    </cdr:from>
    <cdr:to>
      <cdr:x>0.19755</cdr:x>
      <cdr:y>0.30896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0EC3A25-4FBE-88A4-1457-8FB385B52CEA}"/>
            </a:ext>
          </a:extLst>
        </cdr:cNvPr>
        <cdr:cNvSpPr txBox="1"/>
      </cdr:nvSpPr>
      <cdr:spPr>
        <a:xfrm xmlns:a="http://schemas.openxmlformats.org/drawingml/2006/main">
          <a:off x="0" y="1812444"/>
          <a:ext cx="1076312" cy="24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Academic</a:t>
          </a:r>
          <a:r>
            <a:rPr lang="en-US" sz="900" b="1" baseline="0"/>
            <a:t> Support</a:t>
          </a:r>
          <a:endParaRPr lang="en-US" sz="900" b="1"/>
        </a:p>
      </cdr:txBody>
    </cdr:sp>
  </cdr:relSizeAnchor>
  <cdr:relSizeAnchor xmlns:cdr="http://schemas.openxmlformats.org/drawingml/2006/chartDrawing">
    <cdr:from>
      <cdr:x>0</cdr:x>
      <cdr:y>0.44186</cdr:y>
    </cdr:from>
    <cdr:to>
      <cdr:x>0.22203</cdr:x>
      <cdr:y>0.49926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6AAE813-B092-11D7-9199-0E0BA7BA3EAC}"/>
            </a:ext>
          </a:extLst>
        </cdr:cNvPr>
        <cdr:cNvSpPr txBox="1"/>
      </cdr:nvSpPr>
      <cdr:spPr>
        <a:xfrm xmlns:a="http://schemas.openxmlformats.org/drawingml/2006/main">
          <a:off x="0" y="2948646"/>
          <a:ext cx="1209686" cy="383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Institutional</a:t>
          </a:r>
          <a:r>
            <a:rPr lang="en-US" sz="900" b="1" baseline="0"/>
            <a:t> Support</a:t>
          </a:r>
          <a:endParaRPr lang="en-US" sz="900" b="1"/>
        </a:p>
      </cdr:txBody>
    </cdr:sp>
  </cdr:relSizeAnchor>
  <cdr:relSizeAnchor xmlns:cdr="http://schemas.openxmlformats.org/drawingml/2006/chartDrawing">
    <cdr:from>
      <cdr:x>0</cdr:x>
      <cdr:y>0.68356</cdr:y>
    </cdr:from>
    <cdr:to>
      <cdr:x>0.14775</cdr:x>
      <cdr:y>0.7302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D69338C-639A-D1D0-017F-703352FE6605}"/>
            </a:ext>
          </a:extLst>
        </cdr:cNvPr>
        <cdr:cNvSpPr txBox="1"/>
      </cdr:nvSpPr>
      <cdr:spPr>
        <a:xfrm xmlns:a="http://schemas.openxmlformats.org/drawingml/2006/main">
          <a:off x="0" y="4561527"/>
          <a:ext cx="804986" cy="311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Auxiliaries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CC01-72B9-4DA7-AA01-68249315C157}">
  <dimension ref="A1"/>
  <sheetViews>
    <sheetView workbookViewId="0">
      <selection activeCell="F32" sqref="F3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B1843-18C3-4129-9AAB-FD542F991D75}">
  <dimension ref="A1:I3"/>
  <sheetViews>
    <sheetView zoomScaleNormal="100" workbookViewId="0">
      <selection activeCell="O37" sqref="O37"/>
    </sheetView>
  </sheetViews>
  <sheetFormatPr defaultRowHeight="15" x14ac:dyDescent="0.25"/>
  <sheetData>
    <row r="1" spans="1:9" ht="26.25" x14ac:dyDescent="0.4">
      <c r="A1" s="99" t="s">
        <v>107</v>
      </c>
      <c r="B1" s="99"/>
      <c r="C1" s="99"/>
      <c r="D1" s="99"/>
      <c r="E1" s="99"/>
      <c r="F1" s="99"/>
      <c r="G1" s="99"/>
      <c r="H1" s="99"/>
      <c r="I1" s="99"/>
    </row>
    <row r="2" spans="1:9" hidden="1" x14ac:dyDescent="0.25">
      <c r="A2" t="str">
        <f>CONCATENATE("Total Enrollment (Fall 2022): ",'Cover Page Data'!J3)</f>
        <v xml:space="preserve">Total Enrollment (Fall 2022): </v>
      </c>
    </row>
    <row r="3" spans="1:9" hidden="1" x14ac:dyDescent="0.25">
      <c r="A3" t="str">
        <f>CONCATENATE("Total Permanent Full-Time Employees (Fall 2022): ",'Cover Page Data'!J4)</f>
        <v xml:space="preserve">Total Permanent Full-Time Employees (Fall 2022): </v>
      </c>
    </row>
  </sheetData>
  <mergeCells count="1">
    <mergeCell ref="A1:I1"/>
  </mergeCells>
  <pageMargins left="0.7" right="0.7" top="0.75" bottom="0.75" header="0.3" footer="0.3"/>
  <pageSetup orientation="portrait" r:id="rId1"/>
  <headerFooter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19091-FAD5-407F-8F54-0314D0A82BB4}">
  <dimension ref="A1:J79"/>
  <sheetViews>
    <sheetView topLeftCell="A15" workbookViewId="0">
      <selection activeCell="C55" sqref="C55"/>
    </sheetView>
  </sheetViews>
  <sheetFormatPr defaultRowHeight="15" x14ac:dyDescent="0.25"/>
  <cols>
    <col min="2" max="2" width="19.140625" customWidth="1"/>
    <col min="3" max="3" width="20.140625" customWidth="1"/>
    <col min="4" max="4" width="18.140625" customWidth="1"/>
    <col min="5" max="5" width="21.5703125" customWidth="1"/>
    <col min="6" max="6" width="16" customWidth="1"/>
    <col min="7" max="7" width="19.42578125" customWidth="1"/>
    <col min="8" max="8" width="12.5703125" customWidth="1"/>
    <col min="9" max="9" width="26.28515625" customWidth="1"/>
    <col min="10" max="10" width="17" customWidth="1"/>
  </cols>
  <sheetData>
    <row r="1" spans="1:10" x14ac:dyDescent="0.25">
      <c r="A1" s="100" t="str">
        <f>'Cover Page'!A1</f>
        <v>North Carolina Central University</v>
      </c>
      <c r="B1" s="101"/>
      <c r="C1" s="101"/>
      <c r="D1" s="101"/>
      <c r="E1" s="101"/>
      <c r="F1" s="101"/>
      <c r="G1" s="101"/>
    </row>
    <row r="2" spans="1:10" ht="30" x14ac:dyDescent="0.25">
      <c r="A2" s="102"/>
      <c r="B2" s="103"/>
      <c r="C2" s="41" t="s">
        <v>0</v>
      </c>
      <c r="D2" s="41" t="s">
        <v>32</v>
      </c>
      <c r="E2" s="41" t="s">
        <v>86</v>
      </c>
      <c r="F2" s="41" t="s">
        <v>28</v>
      </c>
      <c r="G2" s="40" t="s">
        <v>16</v>
      </c>
    </row>
    <row r="3" spans="1:10" x14ac:dyDescent="0.25">
      <c r="A3" s="34" t="s">
        <v>1</v>
      </c>
      <c r="B3" s="38" t="s">
        <v>2</v>
      </c>
      <c r="C3" s="37">
        <f>Summary!C3</f>
        <v>90525663</v>
      </c>
      <c r="D3" s="37">
        <f>Summary!D3</f>
        <v>0</v>
      </c>
      <c r="E3" s="37">
        <f>Summary!E3</f>
        <v>0</v>
      </c>
      <c r="F3" s="37">
        <f>Summary!F3</f>
        <v>0</v>
      </c>
      <c r="G3" s="35">
        <f t="shared" ref="G3:G9" si="0">SUM(C3:F3)</f>
        <v>90525663</v>
      </c>
      <c r="I3" s="71" t="s">
        <v>69</v>
      </c>
      <c r="J3" s="70"/>
    </row>
    <row r="4" spans="1:10" x14ac:dyDescent="0.25">
      <c r="A4" s="34"/>
      <c r="B4" s="38" t="s">
        <v>3</v>
      </c>
      <c r="C4" s="37">
        <f>Summary!C4</f>
        <v>53496769</v>
      </c>
      <c r="D4" s="37">
        <f>Summary!D4</f>
        <v>12218000</v>
      </c>
      <c r="E4" s="37">
        <f>Summary!E4</f>
        <v>0</v>
      </c>
      <c r="F4" s="37">
        <f>Summary!F4</f>
        <v>881000</v>
      </c>
      <c r="G4" s="35">
        <f t="shared" si="0"/>
        <v>66595769</v>
      </c>
      <c r="I4" t="s">
        <v>70</v>
      </c>
      <c r="J4" s="70"/>
    </row>
    <row r="5" spans="1:10" x14ac:dyDescent="0.25">
      <c r="A5" s="34"/>
      <c r="B5" s="38" t="s">
        <v>4</v>
      </c>
      <c r="C5" s="37">
        <f>Summary!C6</f>
        <v>2030000</v>
      </c>
      <c r="D5" s="37">
        <f>Summary!D6</f>
        <v>40801000</v>
      </c>
      <c r="E5" s="37">
        <f>Summary!E6</f>
        <v>0</v>
      </c>
      <c r="F5" s="37">
        <f>Summary!F6</f>
        <v>2826000</v>
      </c>
      <c r="G5" s="35">
        <f t="shared" si="0"/>
        <v>45657000</v>
      </c>
    </row>
    <row r="6" spans="1:10" x14ac:dyDescent="0.25">
      <c r="A6" s="34"/>
      <c r="B6" s="38" t="s">
        <v>30</v>
      </c>
      <c r="C6" s="37">
        <f>Summary!C7</f>
        <v>0</v>
      </c>
      <c r="D6" s="37">
        <f>Summary!D7</f>
        <v>0</v>
      </c>
      <c r="E6" s="37">
        <f>Summary!E7</f>
        <v>0</v>
      </c>
      <c r="F6" s="37">
        <f>Summary!F7</f>
        <v>0</v>
      </c>
      <c r="G6" s="35">
        <f t="shared" si="0"/>
        <v>0</v>
      </c>
    </row>
    <row r="7" spans="1:10" x14ac:dyDescent="0.25">
      <c r="A7" s="34"/>
      <c r="B7" s="38" t="s">
        <v>5</v>
      </c>
      <c r="C7" s="37">
        <f>Summary!C8</f>
        <v>0</v>
      </c>
      <c r="D7" s="37">
        <f>Summary!D8</f>
        <v>0</v>
      </c>
      <c r="E7" s="37">
        <f>Summary!E8</f>
        <v>5932000</v>
      </c>
      <c r="F7" s="37">
        <f>Summary!F8</f>
        <v>46680000</v>
      </c>
      <c r="G7" s="35">
        <f t="shared" si="0"/>
        <v>52612000</v>
      </c>
    </row>
    <row r="8" spans="1:10" x14ac:dyDescent="0.25">
      <c r="A8" s="34"/>
      <c r="B8" s="38" t="s">
        <v>6</v>
      </c>
      <c r="C8" s="37">
        <f>Summary!C9</f>
        <v>0</v>
      </c>
      <c r="D8" s="37">
        <f>Summary!D9</f>
        <v>0</v>
      </c>
      <c r="E8" s="37">
        <f>Summary!E9</f>
        <v>0</v>
      </c>
      <c r="F8" s="37">
        <f>Summary!F9</f>
        <v>0</v>
      </c>
      <c r="G8" s="35">
        <f t="shared" si="0"/>
        <v>0</v>
      </c>
    </row>
    <row r="9" spans="1:10" x14ac:dyDescent="0.25">
      <c r="A9" s="34"/>
      <c r="B9" s="33" t="s">
        <v>7</v>
      </c>
      <c r="C9" s="37">
        <f>Summary!C10</f>
        <v>0</v>
      </c>
      <c r="D9" s="37">
        <f>Summary!D10</f>
        <v>1500000</v>
      </c>
      <c r="E9" s="37">
        <f>Summary!E10</f>
        <v>0</v>
      </c>
      <c r="F9" s="37">
        <f>Summary!F10</f>
        <v>4829000</v>
      </c>
      <c r="G9" s="35">
        <f t="shared" si="0"/>
        <v>6329000</v>
      </c>
    </row>
    <row r="10" spans="1:10" x14ac:dyDescent="0.25">
      <c r="A10" s="72" t="s">
        <v>8</v>
      </c>
      <c r="B10" s="73"/>
      <c r="C10" s="74">
        <f>SUM(C3:C9)</f>
        <v>146052432</v>
      </c>
      <c r="D10" s="74">
        <f>SUM(D3:D9)</f>
        <v>54519000</v>
      </c>
      <c r="E10" s="74">
        <f>SUM(E3:E9)</f>
        <v>5932000</v>
      </c>
      <c r="F10" s="74">
        <f>SUM(F3:F9)</f>
        <v>55216000</v>
      </c>
      <c r="G10" s="75">
        <f>SUM(G3:G9)</f>
        <v>261719432</v>
      </c>
    </row>
    <row r="11" spans="1:10" x14ac:dyDescent="0.25">
      <c r="A11" s="34"/>
      <c r="C11" s="39"/>
      <c r="D11" s="39"/>
      <c r="E11" s="39"/>
      <c r="F11" s="39"/>
      <c r="G11" s="35"/>
    </row>
    <row r="12" spans="1:10" x14ac:dyDescent="0.25">
      <c r="A12" s="34" t="s">
        <v>9</v>
      </c>
      <c r="B12" s="38" t="s">
        <v>10</v>
      </c>
      <c r="C12" s="37">
        <f>Summary!C13</f>
        <v>84733000</v>
      </c>
      <c r="D12" s="37">
        <f>Summary!D13</f>
        <v>12630000</v>
      </c>
      <c r="E12" s="37">
        <f>Summary!E13</f>
        <v>1518000</v>
      </c>
      <c r="F12" s="37">
        <f>Summary!F13</f>
        <v>3374000</v>
      </c>
      <c r="G12" s="35">
        <f t="shared" ref="G12:G18" si="1">SUM(C12:F12)</f>
        <v>102255000</v>
      </c>
    </row>
    <row r="13" spans="1:10" x14ac:dyDescent="0.25">
      <c r="A13" s="34"/>
      <c r="B13" s="38" t="s">
        <v>11</v>
      </c>
      <c r="C13" s="37">
        <f>Summary!C14</f>
        <v>21342000</v>
      </c>
      <c r="D13" s="37">
        <f>Summary!D14</f>
        <v>4885000</v>
      </c>
      <c r="E13" s="37">
        <f>Summary!E14</f>
        <v>441000</v>
      </c>
      <c r="F13" s="37">
        <f>Summary!F14</f>
        <v>911000</v>
      </c>
      <c r="G13" s="35">
        <f t="shared" si="1"/>
        <v>27579000</v>
      </c>
    </row>
    <row r="14" spans="1:10" x14ac:dyDescent="0.25">
      <c r="A14" s="34"/>
      <c r="B14" s="38" t="s">
        <v>31</v>
      </c>
      <c r="C14" s="37">
        <f>Summary!C15</f>
        <v>27346000</v>
      </c>
      <c r="D14" s="37">
        <f>Summary!D15</f>
        <v>24939000</v>
      </c>
      <c r="E14" s="37">
        <f>Summary!E15</f>
        <v>3409000</v>
      </c>
      <c r="F14" s="37">
        <f>Summary!F15</f>
        <v>3775000</v>
      </c>
      <c r="G14" s="35">
        <f t="shared" si="1"/>
        <v>59469000</v>
      </c>
    </row>
    <row r="15" spans="1:10" x14ac:dyDescent="0.25">
      <c r="A15" s="34"/>
      <c r="B15" s="38" t="s">
        <v>13</v>
      </c>
      <c r="C15" s="37">
        <f>Summary!C16</f>
        <v>7298000</v>
      </c>
      <c r="D15" s="37">
        <f>Summary!D16</f>
        <v>4530000</v>
      </c>
      <c r="E15" s="37">
        <f>Summary!E16</f>
        <v>482000</v>
      </c>
      <c r="F15" s="37">
        <f>Summary!F16</f>
        <v>46685000</v>
      </c>
      <c r="G15" s="35">
        <f t="shared" si="1"/>
        <v>58995000</v>
      </c>
    </row>
    <row r="16" spans="1:10" x14ac:dyDescent="0.25">
      <c r="A16" s="34"/>
      <c r="B16" s="38" t="s">
        <v>29</v>
      </c>
      <c r="C16" s="37">
        <f>Summary!C18</f>
        <v>0</v>
      </c>
      <c r="D16" s="37">
        <f>Summary!D18</f>
        <v>4878000</v>
      </c>
      <c r="E16" s="37">
        <f>Summary!E18</f>
        <v>46000</v>
      </c>
      <c r="F16" s="37">
        <f>Summary!F18</f>
        <v>0</v>
      </c>
      <c r="G16" s="35">
        <f t="shared" si="1"/>
        <v>4924000</v>
      </c>
    </row>
    <row r="17" spans="1:7" x14ac:dyDescent="0.25">
      <c r="A17" s="34"/>
      <c r="B17" s="38" t="s">
        <v>12</v>
      </c>
      <c r="C17" s="37">
        <f>Summary!C19</f>
        <v>4970000</v>
      </c>
      <c r="D17" s="37">
        <f>Summary!D19</f>
        <v>1228000</v>
      </c>
      <c r="E17" s="37">
        <f>Summary!E19</f>
        <v>0</v>
      </c>
      <c r="F17" s="37">
        <f>Summary!F19</f>
        <v>0</v>
      </c>
      <c r="G17" s="35">
        <f t="shared" si="1"/>
        <v>6198000</v>
      </c>
    </row>
    <row r="18" spans="1:7" x14ac:dyDescent="0.25">
      <c r="A18" s="34"/>
      <c r="B18" s="38" t="s">
        <v>14</v>
      </c>
      <c r="C18" s="37">
        <f>Summary!C20</f>
        <v>363000</v>
      </c>
      <c r="D18" s="37">
        <f>Summary!D20</f>
        <v>218000</v>
      </c>
      <c r="E18" s="37">
        <f>Summary!E20</f>
        <v>36000</v>
      </c>
      <c r="F18" s="37">
        <f>Summary!F20</f>
        <v>8000</v>
      </c>
      <c r="G18" s="35">
        <f t="shared" si="1"/>
        <v>625000</v>
      </c>
    </row>
    <row r="19" spans="1:7" x14ac:dyDescent="0.25">
      <c r="A19" s="72" t="s">
        <v>15</v>
      </c>
      <c r="B19" s="73"/>
      <c r="C19" s="74">
        <f>SUM(C12:C18)</f>
        <v>146052000</v>
      </c>
      <c r="D19" s="74">
        <f>SUM(D12:D18)</f>
        <v>53308000</v>
      </c>
      <c r="E19" s="74">
        <f>SUM(E12:E18)</f>
        <v>5932000</v>
      </c>
      <c r="F19" s="74">
        <f>SUM(F12:F18)</f>
        <v>54753000</v>
      </c>
      <c r="G19" s="75">
        <f>SUM(G12:G18)</f>
        <v>260045000</v>
      </c>
    </row>
    <row r="20" spans="1:7" x14ac:dyDescent="0.25">
      <c r="A20" s="34"/>
      <c r="C20" s="36"/>
      <c r="D20" s="36"/>
      <c r="E20" s="36"/>
      <c r="F20" s="36"/>
      <c r="G20" s="35"/>
    </row>
    <row r="21" spans="1:7" x14ac:dyDescent="0.25">
      <c r="A21" s="72" t="s">
        <v>36</v>
      </c>
      <c r="B21" s="73"/>
      <c r="C21" s="74">
        <f>Summary!C23</f>
        <v>0</v>
      </c>
      <c r="D21" s="74">
        <f>Summary!D23</f>
        <v>-1414000</v>
      </c>
      <c r="E21" s="74">
        <f>Summary!E23</f>
        <v>0</v>
      </c>
      <c r="F21" s="74">
        <f>Summary!F23</f>
        <v>-465000</v>
      </c>
      <c r="G21" s="75">
        <f>SUM(C21:F21)</f>
        <v>-1879000</v>
      </c>
    </row>
    <row r="22" spans="1:7" x14ac:dyDescent="0.25">
      <c r="A22" s="34"/>
      <c r="B22" s="33"/>
      <c r="C22" s="32"/>
      <c r="D22" s="32"/>
      <c r="E22" s="32"/>
      <c r="F22" s="32"/>
      <c r="G22" s="31"/>
    </row>
    <row r="24" spans="1:7" ht="30" x14ac:dyDescent="0.25">
      <c r="C24" s="11" t="s">
        <v>0</v>
      </c>
      <c r="D24" s="11" t="s">
        <v>32</v>
      </c>
      <c r="E24" s="11" t="s">
        <v>86</v>
      </c>
      <c r="F24" s="11" t="s">
        <v>28</v>
      </c>
      <c r="G24" s="21" t="s">
        <v>16</v>
      </c>
    </row>
    <row r="25" spans="1:7" x14ac:dyDescent="0.25">
      <c r="B25" s="30" t="s">
        <v>47</v>
      </c>
      <c r="C25" s="65">
        <f>Summary!C571</f>
        <v>0</v>
      </c>
      <c r="D25" s="65">
        <f>Summary!D571</f>
        <v>1445000</v>
      </c>
      <c r="E25" s="65">
        <f>Summary!E571</f>
        <v>0</v>
      </c>
      <c r="F25" s="65">
        <f>Summary!F571</f>
        <v>0</v>
      </c>
      <c r="G25" s="78">
        <f>SUM(C25:F25)</f>
        <v>1445000</v>
      </c>
    </row>
    <row r="26" spans="1:7" x14ac:dyDescent="0.25">
      <c r="B26" s="30" t="s">
        <v>40</v>
      </c>
      <c r="C26" s="65">
        <f>Summary!C547</f>
        <v>0</v>
      </c>
      <c r="D26" s="65">
        <f>Summary!D547</f>
        <v>2665000</v>
      </c>
      <c r="E26" s="65">
        <f>Summary!E547</f>
        <v>0</v>
      </c>
      <c r="F26" s="65">
        <f>Summary!F547</f>
        <v>0</v>
      </c>
      <c r="G26" s="78">
        <f t="shared" ref="G26:G51" si="2">SUM(C26:F26)</f>
        <v>2665000</v>
      </c>
    </row>
    <row r="27" spans="1:7" x14ac:dyDescent="0.25">
      <c r="B27" s="30" t="s">
        <v>27</v>
      </c>
      <c r="C27" s="65">
        <f>Summary!C521</f>
        <v>1164000</v>
      </c>
      <c r="D27" s="65">
        <f>Summary!D521</f>
        <v>11500000</v>
      </c>
      <c r="E27" s="65">
        <f>Summary!E521</f>
        <v>0</v>
      </c>
      <c r="F27" s="65">
        <f>Summary!F521</f>
        <v>0</v>
      </c>
      <c r="G27" s="78">
        <f t="shared" si="2"/>
        <v>12664000</v>
      </c>
    </row>
    <row r="28" spans="1:7" x14ac:dyDescent="0.25">
      <c r="B28" s="30" t="s">
        <v>71</v>
      </c>
      <c r="C28" s="65">
        <f>Summary!C495</f>
        <v>0</v>
      </c>
      <c r="D28" s="65">
        <f>Summary!D495</f>
        <v>2053000</v>
      </c>
      <c r="E28" s="65">
        <f>Summary!E495</f>
        <v>0</v>
      </c>
      <c r="F28" s="65">
        <f>Summary!F495</f>
        <v>0</v>
      </c>
      <c r="G28" s="78">
        <f t="shared" si="2"/>
        <v>2053000</v>
      </c>
    </row>
    <row r="29" spans="1:7" x14ac:dyDescent="0.25">
      <c r="B29" s="30" t="s">
        <v>41</v>
      </c>
      <c r="C29" s="65">
        <f>Summary!C469</f>
        <v>0</v>
      </c>
      <c r="D29" s="65">
        <f>Summary!D469</f>
        <v>11480000</v>
      </c>
      <c r="E29" s="65">
        <f>Summary!E469</f>
        <v>0</v>
      </c>
      <c r="F29" s="65">
        <f>Summary!F469</f>
        <v>0</v>
      </c>
      <c r="G29" s="78">
        <f t="shared" si="2"/>
        <v>11480000</v>
      </c>
    </row>
    <row r="30" spans="1:7" x14ac:dyDescent="0.25">
      <c r="B30" s="30" t="s">
        <v>42</v>
      </c>
      <c r="C30" s="65">
        <f>Summary!C443</f>
        <v>0</v>
      </c>
      <c r="D30" s="65">
        <f>Summary!D443</f>
        <v>16878000</v>
      </c>
      <c r="E30" s="65">
        <f>Summary!E443</f>
        <v>0</v>
      </c>
      <c r="F30" s="65">
        <f>Summary!F443</f>
        <v>0</v>
      </c>
      <c r="G30" s="78">
        <f t="shared" si="2"/>
        <v>16878000</v>
      </c>
    </row>
    <row r="31" spans="1:7" x14ac:dyDescent="0.25">
      <c r="B31" s="29"/>
      <c r="C31" s="65"/>
      <c r="D31" s="65"/>
      <c r="E31" s="65"/>
      <c r="F31" s="65"/>
      <c r="G31" s="78">
        <f t="shared" si="2"/>
        <v>0</v>
      </c>
    </row>
    <row r="32" spans="1:7" x14ac:dyDescent="0.25">
      <c r="B32" s="9" t="s">
        <v>23</v>
      </c>
      <c r="C32" s="65">
        <f>Summary!C419</f>
        <v>2874000</v>
      </c>
      <c r="D32" s="65">
        <f>Summary!D419</f>
        <v>0</v>
      </c>
      <c r="E32" s="65">
        <f>Summary!E419</f>
        <v>0</v>
      </c>
      <c r="F32" s="65">
        <f>Summary!F419</f>
        <v>15000</v>
      </c>
      <c r="G32" s="78">
        <f t="shared" si="2"/>
        <v>2889000</v>
      </c>
    </row>
    <row r="33" spans="2:7" x14ac:dyDescent="0.25">
      <c r="B33" s="9" t="s">
        <v>26</v>
      </c>
      <c r="C33" s="65">
        <f>Summary!C397</f>
        <v>4357000</v>
      </c>
      <c r="D33" s="65">
        <f>Summary!D397</f>
        <v>541000</v>
      </c>
      <c r="E33" s="65">
        <f>Summary!E397</f>
        <v>0</v>
      </c>
      <c r="F33" s="65">
        <f>Summary!F397</f>
        <v>0</v>
      </c>
      <c r="G33" s="78">
        <f t="shared" si="2"/>
        <v>4898000</v>
      </c>
    </row>
    <row r="34" spans="2:7" x14ac:dyDescent="0.25">
      <c r="B34" s="9" t="s">
        <v>48</v>
      </c>
      <c r="C34" s="65">
        <f>Summary!C375</f>
        <v>5053000</v>
      </c>
      <c r="D34" s="65">
        <f>Summary!D375</f>
        <v>0</v>
      </c>
      <c r="E34" s="65">
        <f>Summary!E375</f>
        <v>53000</v>
      </c>
      <c r="F34" s="65">
        <f>Summary!F375</f>
        <v>2392000</v>
      </c>
      <c r="G34" s="78">
        <f t="shared" si="2"/>
        <v>7498000</v>
      </c>
    </row>
    <row r="35" spans="2:7" x14ac:dyDescent="0.25">
      <c r="B35" s="28" t="s">
        <v>49</v>
      </c>
      <c r="C35" s="65">
        <f>Summary!C353</f>
        <v>2687000</v>
      </c>
      <c r="D35" s="65">
        <f>Summary!D353</f>
        <v>0</v>
      </c>
      <c r="E35" s="65">
        <f>Summary!E353</f>
        <v>0</v>
      </c>
      <c r="F35" s="65">
        <f>Summary!F353</f>
        <v>0</v>
      </c>
      <c r="G35" s="78">
        <f t="shared" si="2"/>
        <v>2687000</v>
      </c>
    </row>
    <row r="36" spans="2:7" x14ac:dyDescent="0.25">
      <c r="B36" s="9" t="s">
        <v>22</v>
      </c>
      <c r="C36" s="65">
        <f>Summary!C331</f>
        <v>13921000</v>
      </c>
      <c r="D36" s="65">
        <f>Summary!D331</f>
        <v>4848000</v>
      </c>
      <c r="E36" s="65">
        <f>Summary!E331</f>
        <v>489000</v>
      </c>
      <c r="F36" s="65">
        <f>Summary!F331</f>
        <v>0</v>
      </c>
      <c r="G36" s="78">
        <f t="shared" si="2"/>
        <v>19258000</v>
      </c>
    </row>
    <row r="37" spans="2:7" x14ac:dyDescent="0.25">
      <c r="B37" s="28" t="s">
        <v>21</v>
      </c>
      <c r="C37" s="65">
        <f>Summary!C309</f>
        <v>18678000</v>
      </c>
      <c r="D37" s="65">
        <f>Summary!D309</f>
        <v>0</v>
      </c>
      <c r="E37" s="65">
        <f>Summary!E309</f>
        <v>46000</v>
      </c>
      <c r="F37" s="65">
        <f>Summary!F309</f>
        <v>541000</v>
      </c>
      <c r="G37" s="78">
        <f t="shared" si="2"/>
        <v>19265000</v>
      </c>
    </row>
    <row r="38" spans="2:7" x14ac:dyDescent="0.25">
      <c r="B38" s="27" t="s">
        <v>50</v>
      </c>
      <c r="C38" s="65">
        <f>Summary!C287</f>
        <v>4875000</v>
      </c>
      <c r="D38" s="65">
        <f>Summary!D287</f>
        <v>135000</v>
      </c>
      <c r="E38" s="65">
        <f>Summary!E287</f>
        <v>466000</v>
      </c>
      <c r="F38" s="65">
        <f>Summary!F287</f>
        <v>0</v>
      </c>
      <c r="G38" s="78">
        <f t="shared" si="2"/>
        <v>5476000</v>
      </c>
    </row>
    <row r="39" spans="2:7" x14ac:dyDescent="0.25">
      <c r="B39" s="25"/>
      <c r="C39" s="65"/>
      <c r="D39" s="65"/>
      <c r="E39" s="65"/>
      <c r="F39" s="65"/>
      <c r="G39" s="78">
        <f t="shared" si="2"/>
        <v>0</v>
      </c>
    </row>
    <row r="40" spans="2:7" x14ac:dyDescent="0.25">
      <c r="B40" s="26" t="s">
        <v>51</v>
      </c>
      <c r="C40" s="65">
        <f>Summary!C265</f>
        <v>7442000</v>
      </c>
      <c r="D40" s="65">
        <f>Summary!D265</f>
        <v>0</v>
      </c>
      <c r="E40" s="65">
        <f>Summary!E265</f>
        <v>4098000</v>
      </c>
      <c r="F40" s="65">
        <f>Summary!F265</f>
        <v>0</v>
      </c>
      <c r="G40" s="78">
        <f t="shared" si="2"/>
        <v>11540000</v>
      </c>
    </row>
    <row r="41" spans="2:7" x14ac:dyDescent="0.25">
      <c r="B41" s="26" t="s">
        <v>17</v>
      </c>
      <c r="C41" s="65">
        <f>Summary!C243</f>
        <v>3314000</v>
      </c>
      <c r="D41" s="65">
        <f>Summary!D243</f>
        <v>0</v>
      </c>
      <c r="E41" s="65">
        <f>Summary!E243</f>
        <v>0</v>
      </c>
      <c r="F41" s="65">
        <f>Summary!F243</f>
        <v>0</v>
      </c>
      <c r="G41" s="78">
        <f t="shared" si="2"/>
        <v>3314000</v>
      </c>
    </row>
    <row r="42" spans="2:7" x14ac:dyDescent="0.25">
      <c r="B42" s="26" t="s">
        <v>44</v>
      </c>
      <c r="C42" s="65">
        <f>Summary!C221</f>
        <v>8030000</v>
      </c>
      <c r="D42" s="65">
        <f>Summary!D221</f>
        <v>0</v>
      </c>
      <c r="E42" s="65">
        <f>Summary!E221</f>
        <v>0</v>
      </c>
      <c r="F42" s="65">
        <f>Summary!F221</f>
        <v>46755000</v>
      </c>
      <c r="G42" s="78">
        <f t="shared" si="2"/>
        <v>54785000</v>
      </c>
    </row>
    <row r="43" spans="2:7" x14ac:dyDescent="0.25">
      <c r="B43" s="26" t="s">
        <v>19</v>
      </c>
      <c r="C43" s="65">
        <f>Summary!C199</f>
        <v>1212000</v>
      </c>
      <c r="D43" s="65">
        <f>Summary!D199</f>
        <v>1355000</v>
      </c>
      <c r="E43" s="65">
        <f>Summary!E199</f>
        <v>8000</v>
      </c>
      <c r="F43" s="65">
        <f>Summary!F199</f>
        <v>842000</v>
      </c>
      <c r="G43" s="78">
        <f t="shared" si="2"/>
        <v>3417000</v>
      </c>
    </row>
    <row r="44" spans="2:7" x14ac:dyDescent="0.25">
      <c r="B44" s="26" t="s">
        <v>18</v>
      </c>
      <c r="C44" s="65">
        <f>Summary!C177</f>
        <v>18022000</v>
      </c>
      <c r="D44" s="65">
        <f>Summary!D177</f>
        <v>313000</v>
      </c>
      <c r="E44" s="65">
        <f>Summary!E177</f>
        <v>684000</v>
      </c>
      <c r="F44" s="65">
        <f>Summary!F177</f>
        <v>2475000</v>
      </c>
      <c r="G44" s="78">
        <f t="shared" si="2"/>
        <v>21494000</v>
      </c>
    </row>
    <row r="45" spans="2:7" x14ac:dyDescent="0.25">
      <c r="B45" s="25"/>
      <c r="C45" s="65"/>
      <c r="D45" s="65"/>
      <c r="E45" s="65"/>
      <c r="F45" s="65"/>
      <c r="G45" s="78"/>
    </row>
    <row r="46" spans="2:7" x14ac:dyDescent="0.25">
      <c r="B46" s="76" t="str">
        <f>Summary!A139</f>
        <v>Law School</v>
      </c>
      <c r="C46" s="65">
        <f>Summary!C155</f>
        <v>11585000</v>
      </c>
      <c r="D46" s="65">
        <f>Summary!D155</f>
        <v>87000</v>
      </c>
      <c r="E46" s="65">
        <f>Summary!E155</f>
        <v>0</v>
      </c>
      <c r="F46" s="65">
        <f>Summary!F155</f>
        <v>703000</v>
      </c>
      <c r="G46" s="78">
        <f t="shared" si="2"/>
        <v>12375000</v>
      </c>
    </row>
    <row r="47" spans="2:7" x14ac:dyDescent="0.25">
      <c r="B47" s="77" t="str">
        <f>Summary!A117</f>
        <v>School of Library/Information Science</v>
      </c>
      <c r="C47" s="65">
        <f>Summary!C133</f>
        <v>441000</v>
      </c>
      <c r="D47" s="65">
        <f>Summary!D133</f>
        <v>0</v>
      </c>
      <c r="E47" s="65">
        <f>Summary!E133</f>
        <v>5000</v>
      </c>
      <c r="F47" s="65">
        <f>Summary!F133</f>
        <v>0</v>
      </c>
      <c r="G47" s="78">
        <f t="shared" si="2"/>
        <v>446000</v>
      </c>
    </row>
    <row r="48" spans="2:7" x14ac:dyDescent="0.25">
      <c r="B48" s="77" t="str">
        <f>Summary!A95</f>
        <v>School of Education</v>
      </c>
      <c r="C48" s="65">
        <f>Summary!C111</f>
        <v>4111000</v>
      </c>
      <c r="D48" s="65">
        <f>Summary!D111</f>
        <v>0</v>
      </c>
      <c r="E48" s="65">
        <f>Summary!E111</f>
        <v>0</v>
      </c>
      <c r="F48" s="65">
        <f>Summary!F111</f>
        <v>0</v>
      </c>
      <c r="G48" s="78">
        <f t="shared" si="2"/>
        <v>4111000</v>
      </c>
    </row>
    <row r="49" spans="2:7" x14ac:dyDescent="0.25">
      <c r="B49" s="77" t="str">
        <f>Summary!A73</f>
        <v>School of Business</v>
      </c>
      <c r="C49" s="65">
        <f>Summary!C89</f>
        <v>6296000</v>
      </c>
      <c r="D49" s="65">
        <f>Summary!D89</f>
        <v>8000</v>
      </c>
      <c r="E49" s="65">
        <f>Summary!E89</f>
        <v>0</v>
      </c>
      <c r="F49" s="65">
        <f>Summary!F89</f>
        <v>301000</v>
      </c>
      <c r="G49" s="78">
        <f t="shared" si="2"/>
        <v>6605000</v>
      </c>
    </row>
    <row r="50" spans="2:7" x14ac:dyDescent="0.25">
      <c r="B50" s="77" t="str">
        <f>Summary!A51</f>
        <v>College of Health &amp; Sciences</v>
      </c>
      <c r="C50" s="65">
        <f>Summary!C67</f>
        <v>14294000</v>
      </c>
      <c r="D50" s="65">
        <f>Summary!D67</f>
        <v>0</v>
      </c>
      <c r="E50" s="65">
        <f>Summary!E67</f>
        <v>78000</v>
      </c>
      <c r="F50" s="65">
        <f>Summary!F67</f>
        <v>56000</v>
      </c>
      <c r="G50" s="78">
        <f t="shared" si="2"/>
        <v>14428000</v>
      </c>
    </row>
    <row r="51" spans="2:7" x14ac:dyDescent="0.25">
      <c r="B51" s="77" t="str">
        <f>Summary!A29</f>
        <v>College of Arts, Social Sciences &amp; Humanities</v>
      </c>
      <c r="C51" s="65">
        <f>Summary!C45</f>
        <v>17696000</v>
      </c>
      <c r="D51" s="65">
        <f>Summary!D45</f>
        <v>0</v>
      </c>
      <c r="E51" s="65">
        <f>Summary!E45</f>
        <v>5000</v>
      </c>
      <c r="F51" s="65">
        <f>Summary!F45</f>
        <v>673000</v>
      </c>
      <c r="G51" s="78">
        <f t="shared" si="2"/>
        <v>18374000</v>
      </c>
    </row>
    <row r="52" spans="2:7" x14ac:dyDescent="0.25">
      <c r="C52" s="24"/>
      <c r="D52" s="24"/>
      <c r="E52" s="24"/>
      <c r="F52" s="24"/>
      <c r="G52" s="23"/>
    </row>
    <row r="53" spans="2:7" x14ac:dyDescent="0.25">
      <c r="C53" s="24"/>
      <c r="D53" s="24"/>
      <c r="E53" s="24"/>
      <c r="F53" s="24"/>
      <c r="G53" s="23"/>
    </row>
    <row r="54" spans="2:7" x14ac:dyDescent="0.25">
      <c r="C54" s="67"/>
      <c r="D54" s="24"/>
      <c r="E54" s="24"/>
      <c r="F54" s="24"/>
      <c r="G54" s="23"/>
    </row>
    <row r="55" spans="2:7" x14ac:dyDescent="0.25">
      <c r="B55" s="68"/>
      <c r="C55" s="69"/>
      <c r="D55" s="24"/>
      <c r="E55" s="24"/>
      <c r="F55" s="24"/>
      <c r="G55" s="23"/>
    </row>
    <row r="56" spans="2:7" x14ac:dyDescent="0.25">
      <c r="B56" s="68"/>
      <c r="C56" s="69"/>
    </row>
    <row r="57" spans="2:7" x14ac:dyDescent="0.25">
      <c r="B57" s="68"/>
      <c r="C57" s="69"/>
    </row>
    <row r="58" spans="2:7" x14ac:dyDescent="0.25">
      <c r="B58" s="68"/>
      <c r="C58" s="69"/>
    </row>
    <row r="59" spans="2:7" x14ac:dyDescent="0.25">
      <c r="B59" s="68"/>
      <c r="C59" s="69"/>
    </row>
    <row r="60" spans="2:7" x14ac:dyDescent="0.25">
      <c r="B60" s="68"/>
      <c r="C60" s="69"/>
    </row>
    <row r="61" spans="2:7" x14ac:dyDescent="0.25">
      <c r="B61" s="68"/>
      <c r="C61" s="69"/>
    </row>
    <row r="62" spans="2:7" x14ac:dyDescent="0.25">
      <c r="B62" s="68"/>
      <c r="C62" s="69"/>
    </row>
    <row r="63" spans="2:7" x14ac:dyDescent="0.25">
      <c r="B63" s="68"/>
      <c r="C63" s="69"/>
    </row>
    <row r="64" spans="2:7" x14ac:dyDescent="0.25">
      <c r="B64" s="68"/>
      <c r="C64" s="69"/>
    </row>
    <row r="65" spans="2:3" x14ac:dyDescent="0.25">
      <c r="B65" s="68"/>
      <c r="C65" s="69"/>
    </row>
    <row r="66" spans="2:3" x14ac:dyDescent="0.25">
      <c r="B66" s="68"/>
      <c r="C66" s="69"/>
    </row>
    <row r="67" spans="2:3" x14ac:dyDescent="0.25">
      <c r="B67" s="68"/>
      <c r="C67" s="69"/>
    </row>
    <row r="68" spans="2:3" x14ac:dyDescent="0.25">
      <c r="B68" s="68"/>
      <c r="C68" s="69"/>
    </row>
    <row r="69" spans="2:3" x14ac:dyDescent="0.25">
      <c r="B69" s="68"/>
      <c r="C69" s="69"/>
    </row>
    <row r="70" spans="2:3" x14ac:dyDescent="0.25">
      <c r="B70" s="68"/>
      <c r="C70" s="69"/>
    </row>
    <row r="71" spans="2:3" x14ac:dyDescent="0.25">
      <c r="B71" s="68"/>
      <c r="C71" s="69"/>
    </row>
    <row r="72" spans="2:3" x14ac:dyDescent="0.25">
      <c r="B72" s="68"/>
      <c r="C72" s="69"/>
    </row>
    <row r="73" spans="2:3" x14ac:dyDescent="0.25">
      <c r="B73" s="68"/>
      <c r="C73" s="69"/>
    </row>
    <row r="74" spans="2:3" x14ac:dyDescent="0.25">
      <c r="B74" s="68"/>
      <c r="C74" s="69"/>
    </row>
    <row r="75" spans="2:3" x14ac:dyDescent="0.25">
      <c r="B75" s="68"/>
      <c r="C75" s="69"/>
    </row>
    <row r="76" spans="2:3" x14ac:dyDescent="0.25">
      <c r="B76" s="68"/>
      <c r="C76" s="69"/>
    </row>
    <row r="77" spans="2:3" x14ac:dyDescent="0.25">
      <c r="B77" s="68"/>
      <c r="C77" s="69"/>
    </row>
    <row r="78" spans="2:3" x14ac:dyDescent="0.25">
      <c r="B78" s="68"/>
      <c r="C78" s="69"/>
    </row>
    <row r="79" spans="2:3" x14ac:dyDescent="0.25">
      <c r="B79" s="68"/>
      <c r="C79" s="69"/>
    </row>
  </sheetData>
  <mergeCells count="2">
    <mergeCell ref="A1:G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69901-C0AC-4832-8E12-39E803FC27D5}">
  <dimension ref="A1:I576"/>
  <sheetViews>
    <sheetView zoomScale="85" zoomScaleNormal="85" workbookViewId="0">
      <selection activeCell="A2" sqref="A2"/>
    </sheetView>
  </sheetViews>
  <sheetFormatPr defaultRowHeight="15" x14ac:dyDescent="0.25"/>
  <cols>
    <col min="1" max="1" width="13" style="6" customWidth="1"/>
    <col min="2" max="2" width="38.7109375" customWidth="1"/>
    <col min="3" max="6" width="19.5703125" customWidth="1"/>
    <col min="7" max="7" width="19.5703125" style="19" customWidth="1"/>
    <col min="8" max="8" width="12.28515625" bestFit="1" customWidth="1"/>
    <col min="9" max="9" width="55" customWidth="1"/>
    <col min="10" max="10" width="13.5703125" bestFit="1" customWidth="1"/>
    <col min="12" max="12" width="13.42578125" bestFit="1" customWidth="1"/>
    <col min="14" max="14" width="13.5703125" customWidth="1"/>
    <col min="15" max="15" width="13.42578125" bestFit="1" customWidth="1"/>
    <col min="16" max="16" width="10.7109375" bestFit="1" customWidth="1"/>
    <col min="17" max="17" width="11.5703125" bestFit="1" customWidth="1"/>
  </cols>
  <sheetData>
    <row r="1" spans="1:9" ht="45.75" customHeight="1" x14ac:dyDescent="0.25">
      <c r="A1" s="104" t="str">
        <f>CONCATENATE('Cover Page'!$A$1, " 
FY 2024-25 All-Funds Budget")</f>
        <v>North Carolina Central University 
FY 2024-25 All-Funds Budget</v>
      </c>
      <c r="B1" s="105"/>
      <c r="C1" s="105"/>
      <c r="D1" s="105"/>
      <c r="E1" s="105"/>
      <c r="F1" s="105"/>
      <c r="G1" s="105"/>
    </row>
    <row r="2" spans="1:9" ht="45" customHeight="1" x14ac:dyDescent="0.25">
      <c r="C2" s="5" t="s">
        <v>0</v>
      </c>
      <c r="D2" s="5" t="s">
        <v>32</v>
      </c>
      <c r="E2" s="5" t="s">
        <v>86</v>
      </c>
      <c r="F2" s="5" t="s">
        <v>28</v>
      </c>
      <c r="G2" s="16" t="s">
        <v>16</v>
      </c>
      <c r="I2" s="89" t="s">
        <v>95</v>
      </c>
    </row>
    <row r="3" spans="1:9" x14ac:dyDescent="0.25">
      <c r="A3" s="6" t="s">
        <v>1</v>
      </c>
      <c r="B3" t="s">
        <v>2</v>
      </c>
      <c r="C3" s="88">
        <v>90525663</v>
      </c>
      <c r="D3" s="88">
        <v>0</v>
      </c>
      <c r="E3" s="88">
        <v>0</v>
      </c>
      <c r="F3" s="88">
        <v>0</v>
      </c>
      <c r="G3" s="17">
        <f t="shared" ref="G3:G10" si="0">SUM(C3:F3)</f>
        <v>90525663</v>
      </c>
      <c r="I3" s="14"/>
    </row>
    <row r="4" spans="1:9" x14ac:dyDescent="0.25">
      <c r="B4" t="s">
        <v>3</v>
      </c>
      <c r="C4" s="1">
        <v>53496769</v>
      </c>
      <c r="D4" s="1">
        <f>D30+D52+D74+D96+D118+D140+D162+D184+D206+D228+D250+D272+D294+D316+D338+D360+D382+D404+D428+D454+D480+D506+D532+D556+ROUND('Budget Template'!E628,-3)+ROUND('Budget Template'!E652,-3)</f>
        <v>12218000</v>
      </c>
      <c r="E4" s="1">
        <f>E30+E52+E74+E96+E118+E140+E162+E184+E206+E228+E250+E272+E294+E316+E338+E360+E382+E404+E428+E454+E480+E506+E532+E556+ROUND('Budget Template'!F628,-3)+ROUND('Budget Template'!F652,-3)</f>
        <v>0</v>
      </c>
      <c r="F4" s="1">
        <f>F30+F52+F74+F96+F118+F140+F162+F184+F206+F228+F250+F272+F294+F316+F338+F360+F382+F404+F428+F454+F480+F506+F532+F556+ROUND('Budget Template'!G628,-3)+ROUND('Budget Template'!G652,-3)</f>
        <v>881000</v>
      </c>
      <c r="G4" s="17">
        <f t="shared" si="0"/>
        <v>66595769</v>
      </c>
      <c r="I4" s="14"/>
    </row>
    <row r="5" spans="1:9" x14ac:dyDescent="0.25">
      <c r="B5" s="61" t="s">
        <v>67</v>
      </c>
      <c r="C5" s="80">
        <f>C17</f>
        <v>-7298000</v>
      </c>
      <c r="D5" s="80">
        <f>D17</f>
        <v>-4530000</v>
      </c>
      <c r="E5" s="80">
        <f>E17</f>
        <v>0</v>
      </c>
      <c r="F5" s="80">
        <f>F17</f>
        <v>11828000</v>
      </c>
      <c r="G5" s="81">
        <f>SUM(C5:F5)</f>
        <v>0</v>
      </c>
      <c r="I5" s="14"/>
    </row>
    <row r="6" spans="1:9" x14ac:dyDescent="0.25">
      <c r="B6" t="s">
        <v>4</v>
      </c>
      <c r="C6" s="1">
        <f>C31+C53+C75+C97+C119+C141+C163+C185+C207+C229+C251+C273+C295+C317+C339+C361+C383+C405+C429+C455+C481+C507+C533+C557+ROUND('Budget Template'!D629,-3)+ROUND('Budget Template'!D653,-3)</f>
        <v>2030000</v>
      </c>
      <c r="D6" s="1">
        <f>D31+D53+D75+D97+D119+D141+D163+D185+D207+D229+D251+D273+D295+D317+D339+D361+D383+D405+D429+D455+D481+D507+D533+D557+ROUND('Budget Template'!E629,-3)+ROUND('Budget Template'!E653,-3)</f>
        <v>40801000</v>
      </c>
      <c r="E6" s="1">
        <f>E31+E53+E75+E97+E119+E141+E163+E185+E207+E229+E251+E273+E295+E317+E339+E361+E383+E405+E429+E455+E481+E507+E533+E557+ROUND('Budget Template'!F629,-3)+ROUND('Budget Template'!F653,-3)</f>
        <v>0</v>
      </c>
      <c r="F6" s="1">
        <f>F31+F53+F75+F97+F119+F141+F163+F185+F207+F229+F251+F273+F295+F317+F339+F361+F383+F405+F429+F455+F481+F507+F533+F557+ROUND('Budget Template'!G629,-3)+ROUND('Budget Template'!G653,-3)</f>
        <v>2826000</v>
      </c>
      <c r="G6" s="17">
        <f t="shared" si="0"/>
        <v>45657000</v>
      </c>
      <c r="I6" s="14"/>
    </row>
    <row r="7" spans="1:9" x14ac:dyDescent="0.25">
      <c r="B7" t="s">
        <v>30</v>
      </c>
      <c r="C7" s="1">
        <f>C32+C54+C76+C98+C120+C142+C164+C186+C208+C230+C252+C274+C296+C318+C340+C362+C384+C406+C430+C456+C482+C508+C534+C558+ROUND('Budget Template'!D630,-3)+ROUND('Budget Template'!D654,-3)</f>
        <v>0</v>
      </c>
      <c r="D7" s="1">
        <f>D32+D54+D76+D98+D120+D142+D164+D186+D208+D230+D252+D274+D296+D318+D340+D362+D384+D406+D430+D456+D482+D508+D534+D558+ROUND('Budget Template'!E630,-3)+ROUND('Budget Template'!E654,-3)</f>
        <v>0</v>
      </c>
      <c r="E7" s="1">
        <f>E32+E54+E76+E98+E120+E142+E164+E186+E208+E230+E252+E274+E296+E318+E340+E362+E384+E406+E430+E456+E482+E508+E534+E558+ROUND('Budget Template'!F630,-3)+ROUND('Budget Template'!F654,-3)</f>
        <v>0</v>
      </c>
      <c r="F7" s="1">
        <f>F32+F54+F76+F98+F120+F142+F164+F186+F208+F230+F252+F274+F296+F318+F340+F362+F384+F406+F430+F456+F482+F508+F534+F558+ROUND('Budget Template'!G630,-3)+ROUND('Budget Template'!G654,-3)</f>
        <v>0</v>
      </c>
      <c r="G7" s="17">
        <f t="shared" si="0"/>
        <v>0</v>
      </c>
      <c r="I7" s="14"/>
    </row>
    <row r="8" spans="1:9" x14ac:dyDescent="0.25">
      <c r="B8" t="s">
        <v>5</v>
      </c>
      <c r="C8" s="1">
        <f>C33+C55+C77+C99+C121+C143+C165+C187+C209+C231+C253+C275+C297+C319+C341+C363+C385+C407+C431+C457+C483+C509+C535+C559+ROUND('Budget Template'!D631,-3)+ROUND('Budget Template'!D655,-3)</f>
        <v>0</v>
      </c>
      <c r="D8" s="1">
        <f>D33+D55+D77+D99+D121+D143+D165+D187+D209+D231+D253+D275+D297+D319+D341+D363+D385+D407+D431+D457+D483+D509+D535+D559+ROUND('Budget Template'!E631,-3)+ROUND('Budget Template'!E655,-3)</f>
        <v>0</v>
      </c>
      <c r="E8" s="1">
        <f>E33+E55+E77+E99+E121+E143+E165+E187+E209+E231+E253+E275+E297+E319+E341+E363+E385+E407+E431+E457+E483+E509+E535+E559+ROUND('Budget Template'!F631,-3)+ROUND('Budget Template'!F655,-3)</f>
        <v>5932000</v>
      </c>
      <c r="F8" s="1">
        <f>F33+F55+F77+F99+F121+F143+F165+F187+F209+F231+F253+F275+F297+F319+F341+F363+F385+F407+F431+F457+F483+F509+F535+F559+ROUND('Budget Template'!G631,-3)+ROUND('Budget Template'!G655,-3)</f>
        <v>46680000</v>
      </c>
      <c r="G8" s="17">
        <f t="shared" si="0"/>
        <v>52612000</v>
      </c>
      <c r="I8" s="14"/>
    </row>
    <row r="9" spans="1:9" x14ac:dyDescent="0.25">
      <c r="B9" t="s">
        <v>6</v>
      </c>
      <c r="C9" s="1">
        <f>C34+C56+C78+C100+C122+C144+C166+C188+C210+C232+C254+C276+C298+C320+C342+C364+C386+C408+C432+C458+C484+C510+C536+C560+ROUND('Budget Template'!D632,-3)+ROUND('Budget Template'!D656,-3)</f>
        <v>0</v>
      </c>
      <c r="D9" s="1">
        <f>D34+D56+D78+D100+D122+D144+D166+D188+D210+D232+D254+D276+D298+D320+D342+D364+D386+D408+D432+D458+D484+D510+D536+D560+ROUND('Budget Template'!E632,-3)+ROUND('Budget Template'!E656,-3)</f>
        <v>0</v>
      </c>
      <c r="E9" s="1">
        <f>E34+E56+E78+E100+E122+E144+E166+E188+E210+E232+E254+E276+E298+E320+E342+E364+E386+E408+E432+E458+E484+E510+E536+E560+ROUND('Budget Template'!F632,-3)+ROUND('Budget Template'!F656,-3)</f>
        <v>0</v>
      </c>
      <c r="F9" s="1">
        <f>F34+F56+F78+F100+F122+F144+F166+F188+F210+F232+F254+F276+F298+F320+F342+F364+F386+F408+F432+F458+F484+F510+F536+F560+ROUND('Budget Template'!G632,-3)+ROUND('Budget Template'!G656,-3)</f>
        <v>0</v>
      </c>
      <c r="G9" s="17">
        <f t="shared" si="0"/>
        <v>0</v>
      </c>
      <c r="I9" s="14"/>
    </row>
    <row r="10" spans="1:9" x14ac:dyDescent="0.25">
      <c r="A10" s="7"/>
      <c r="B10" s="2" t="s">
        <v>7</v>
      </c>
      <c r="C10" s="1">
        <f>C35+C57+C79+C101+C123+C145+C167+C189+C211+C233+C255+C277+C299+C321+C343+C365+C387+C409+C433+C459+C485+C511+C537+C561+ROUND('Budget Template'!D633,-3)+ROUND('Budget Template'!D657,-3)</f>
        <v>0</v>
      </c>
      <c r="D10" s="1">
        <f>D35+D57+D79+D101+D123+D145+D167+D189+D211+D233+D255+D277+D299+D321+D343+D365+D387+D409+D433+D459+D485+D511+D537+D561+ROUND('Budget Template'!E633,-3)+ROUND('Budget Template'!E657,-3)</f>
        <v>1500000</v>
      </c>
      <c r="E10" s="1">
        <f>E35+E57+E79+E101+E123+E145+E167+E189+E211+E233+E255+E277+E299+E321+E343+E365+E387+E409+E433+E459+E485+E511+E537+E561+ROUND('Budget Template'!F633,-3)+ROUND('Budget Template'!F657,-3)</f>
        <v>0</v>
      </c>
      <c r="F10" s="1">
        <f>F35+F57+F79+F101+F123+F145+F167+F189+F211+F233+F255+F277+F299+F321+F343+F365+F387+F409+F433+F459+F485+F511+F537+F561+ROUND('Budget Template'!G633,-3)+ROUND('Budget Template'!G657,-3)</f>
        <v>4829000</v>
      </c>
      <c r="G10" s="17">
        <f t="shared" si="0"/>
        <v>6329000</v>
      </c>
      <c r="I10" s="14"/>
    </row>
    <row r="11" spans="1:9" x14ac:dyDescent="0.25">
      <c r="A11" s="57" t="s">
        <v>8</v>
      </c>
      <c r="B11" s="58"/>
      <c r="C11" s="59">
        <f>SUM(C3:C10)</f>
        <v>138754432</v>
      </c>
      <c r="D11" s="59">
        <f>SUM(D3:D10)</f>
        <v>49989000</v>
      </c>
      <c r="E11" s="59">
        <f>SUM(E3:E10)</f>
        <v>5932000</v>
      </c>
      <c r="F11" s="59">
        <f>SUM(F3:F10)</f>
        <v>67044000</v>
      </c>
      <c r="G11" s="60">
        <f>SUM(G3:G10)</f>
        <v>261719432</v>
      </c>
      <c r="I11" s="14"/>
    </row>
    <row r="12" spans="1:9" x14ac:dyDescent="0.25">
      <c r="C12" s="1"/>
      <c r="D12" s="1"/>
      <c r="E12" s="1"/>
      <c r="F12" s="1"/>
      <c r="G12" s="17"/>
      <c r="I12" s="14"/>
    </row>
    <row r="13" spans="1:9" x14ac:dyDescent="0.25">
      <c r="A13" s="6" t="s">
        <v>9</v>
      </c>
      <c r="B13" t="s">
        <v>10</v>
      </c>
      <c r="C13" s="1">
        <f>C38+C60+C82+C104+C126+C148+C170+C192+C214+C236+C258+C280+C302+C324+C346+C368+C390+C412+C436+C462+C488+C514+C540+C564+ROUND('Budget Template'!D636,-3)+ROUND('Budget Template'!D660,-3)</f>
        <v>84733000</v>
      </c>
      <c r="D13" s="1">
        <f>D38+D60+D82+D104+D126+D148+D170+D192+D214+D236+D258+D280+D302+D324+D346+D368+D390+D412+D436+D462+D488+D514+D540+D564+ROUND('Budget Template'!E636,-3)+ROUND('Budget Template'!E660,-3)</f>
        <v>12630000</v>
      </c>
      <c r="E13" s="1">
        <f>E38+E60+E82+E104+E126+E148+E170+E192+E214+E236+E258+E280+E302+E324+E346+E368+E390+E412+E436+E462+E488+E514+E540+E564+ROUND('Budget Template'!F636,-3)+ROUND('Budget Template'!F660,-3)</f>
        <v>1518000</v>
      </c>
      <c r="F13" s="1">
        <f>F38+F60+F82+F104+F126+F148+F170+F192+F214+F236+F258+F280+F302+F324+F346+F368+F390+F412+F436+F462+F488+F514+F540+F564+ROUND('Budget Template'!G636,-3)+ROUND('Budget Template'!G660,-3)</f>
        <v>3374000</v>
      </c>
      <c r="G13" s="17">
        <f>SUM(C13:F13)</f>
        <v>102255000</v>
      </c>
      <c r="I13" s="14"/>
    </row>
    <row r="14" spans="1:9" x14ac:dyDescent="0.25">
      <c r="B14" t="s">
        <v>11</v>
      </c>
      <c r="C14" s="1">
        <f>C39+C61+C83+C105+C127+C149+C171+C193+C215+C237+C259+C281+C303+C325+C347+C369+C391+C413+C437+C463+C489+C515+C541+C565+ROUND('Budget Template'!D637,-3)+ROUND('Budget Template'!D661,-3)</f>
        <v>21342000</v>
      </c>
      <c r="D14" s="1">
        <f>D39+D61+D83+D105+D127+D149+D171+D193+D215+D237+D259+D281+D303+D325+D347+D369+D391+D413+D437+D463+D489+D515+D541+D565+ROUND('Budget Template'!E637,-3)+ROUND('Budget Template'!E661,-3)</f>
        <v>4885000</v>
      </c>
      <c r="E14" s="1">
        <f>E39+E61+E83+E105+E127+E149+E171+E193+E215+E237+E259+E281+E303+E325+E347+E369+E391+E413+E437+E463+E489+E515+E541+E565+ROUND('Budget Template'!F637,-3)+ROUND('Budget Template'!F661,-3)</f>
        <v>441000</v>
      </c>
      <c r="F14" s="1">
        <f>F39+F61+F83+F105+F127+F149+F171+F193+F215+F237+F259+F281+F303+F325+F347+F369+F391+F413+F437+F463+F489+F515+F541+F565+ROUND('Budget Template'!G637,-3)+ROUND('Budget Template'!G661,-3)</f>
        <v>911000</v>
      </c>
      <c r="G14" s="17">
        <f t="shared" ref="G14:G20" si="1">SUM(C14:F14)</f>
        <v>27579000</v>
      </c>
      <c r="I14" s="14"/>
    </row>
    <row r="15" spans="1:9" x14ac:dyDescent="0.25">
      <c r="B15" t="s">
        <v>92</v>
      </c>
      <c r="C15" s="1">
        <f>C40+C62+C84+C106+C128+C150+C172+C194+C216+C238+C260+C282+C304+C326+C348+C370+C392+C414+C438+C464+C490+C516+C542+C566+ROUND('Budget Template'!D638,-3)+ROUND('Budget Template'!D662,-3)</f>
        <v>27346000</v>
      </c>
      <c r="D15" s="1">
        <f>D40+D62+D84+D106+D128+D150+D172+D194+D216+D238+D260+D282+D304+D326+D348+D370+D392+D414+D438+D464+D490+D516+D542+D566+ROUND('Budget Template'!E638,-3)+ROUND('Budget Template'!E662,-3)</f>
        <v>24939000</v>
      </c>
      <c r="E15" s="1">
        <f>E40+E62+E84+E106+E128+E150+E172+E194+E216+E238+E260+E282+E304+E326+E348+E370+E392+E414+E438+E464+E490+E516+E542+E566+ROUND('Budget Template'!F638,-3)+ROUND('Budget Template'!F662,-3)</f>
        <v>3409000</v>
      </c>
      <c r="F15" s="1">
        <f>F40+F62+F84+F106+F128+F150+F172+F194+F216+F238+F260+F282+F304+F326+F348+F370+F392+F414+F438+F464+F490+F516+F542+F566+ROUND('Budget Template'!G638,-3)+ROUND('Budget Template'!G662,-3)</f>
        <v>3775000</v>
      </c>
      <c r="G15" s="17">
        <f t="shared" si="1"/>
        <v>59469000</v>
      </c>
      <c r="I15" s="14"/>
    </row>
    <row r="16" spans="1:9" x14ac:dyDescent="0.25">
      <c r="B16" t="s">
        <v>13</v>
      </c>
      <c r="C16" s="1">
        <f>C41+C63+C85+C107+C129+C151+C173+C195+C217+C239+C261+C283+C305+C327+C349+C371+C393+C415+C439+C465+C491+C517+C543+C567+ROUND('Budget Template'!D639,-3)+ROUND('Budget Template'!D663,-3)</f>
        <v>7298000</v>
      </c>
      <c r="D16" s="1">
        <f>D41+D63+D85+D107+D129+D151+D173+D195+D217+D239+D261+D283+D305+D327+D349+D371+D393+D415+D439+D465+D491+D517+D543+D567+ROUND('Budget Template'!E639,-3)+ROUND('Budget Template'!E663,-3)</f>
        <v>4530000</v>
      </c>
      <c r="E16" s="1">
        <f>E41+E63+E85+E107+E129+E151+E173+E195+E217+E239+E261+E283+E305+E327+E349+E371+E393+E415+E439+E465+E491+E517+E543+E567+ROUND('Budget Template'!F639,-3)+ROUND('Budget Template'!F663,-3)</f>
        <v>482000</v>
      </c>
      <c r="F16" s="1">
        <f>F41+F63+F85+F107+F129+F151+F173+F195+F217+F239+F261+F283+F305+F327+F349+F371+F393+F415+F439+F465+F491+F517+F543+F567+ROUND('Budget Template'!G639,-3)+ROUND('Budget Template'!G663,-3)</f>
        <v>46685000</v>
      </c>
      <c r="G16" s="17">
        <f t="shared" si="1"/>
        <v>58995000</v>
      </c>
      <c r="I16" s="14"/>
    </row>
    <row r="17" spans="1:9" x14ac:dyDescent="0.25">
      <c r="B17" s="61" t="s">
        <v>67</v>
      </c>
      <c r="C17" s="80">
        <f>-C16</f>
        <v>-7298000</v>
      </c>
      <c r="D17" s="80">
        <f>-D16</f>
        <v>-4530000</v>
      </c>
      <c r="E17" s="80">
        <v>0</v>
      </c>
      <c r="F17" s="80">
        <f>-ROUND('Budget Template'!K224,-3)</f>
        <v>11828000</v>
      </c>
      <c r="G17" s="81">
        <f t="shared" si="1"/>
        <v>0</v>
      </c>
      <c r="I17" s="14"/>
    </row>
    <row r="18" spans="1:9" x14ac:dyDescent="0.25">
      <c r="B18" t="s">
        <v>29</v>
      </c>
      <c r="C18" s="1">
        <f>C42+C64+C86+C108+C130+C152+C174+C196+C218+C240+C262+C284+C306+C328+C350+C372+C394+C416+C440+C466+C492+C518+C544+C568+ROUND('Budget Template'!D640,-3)+ROUND('Budget Template'!D664,-3)</f>
        <v>0</v>
      </c>
      <c r="D18" s="1">
        <f>D42+D64+D86+D108+D130+D152+D174+D196+D218+D240+D262+D284+D306+D328+D350+D372+D394+D416+D440+D466+D492+D518+D544+D568+ROUND('Budget Template'!E640,-3)+ROUND('Budget Template'!E664,-3)</f>
        <v>4878000</v>
      </c>
      <c r="E18" s="1">
        <f>E42+E64+E86+E108+E130+E152+E174+E196+E218+E240+E262+E284+E306+E328+E350+E372+E394+E416+E440+E466+E492+E518+E544+E568+ROUND('Budget Template'!F640,-3)+ROUND('Budget Template'!F664,-3)</f>
        <v>46000</v>
      </c>
      <c r="F18" s="1">
        <f>F42+F64+F86+F108+F130+F152+F174+F196+F218+F240+F262+F284+F306+F328+F350+F372+F394+F416+F440+F466+F492+F518+F544+F568+ROUND('Budget Template'!G640,-3)+ROUND('Budget Template'!G664,-3)</f>
        <v>0</v>
      </c>
      <c r="G18" s="17">
        <f t="shared" si="1"/>
        <v>4924000</v>
      </c>
      <c r="I18" s="14"/>
    </row>
    <row r="19" spans="1:9" x14ac:dyDescent="0.25">
      <c r="B19" t="s">
        <v>12</v>
      </c>
      <c r="C19" s="1">
        <f>C43+C65+C87+C109+C131+C153+C175+C197+C219+C241+C263+C285+C307+C329+C351+C373+C395+C417+C441+C467+C493+C519+C545+C569+ROUND('Budget Template'!D641,-3)+ROUND('Budget Template'!D665,-3)</f>
        <v>4970000</v>
      </c>
      <c r="D19" s="1">
        <f>D43+D65+D87+D109+D131+D153+D175+D197+D219+D241+D263+D285+D307+D329+D351+D373+D395+D417+D441+D467+D493+D519+D545+D569+ROUND('Budget Template'!E641,-3)+ROUND('Budget Template'!E665,-3)</f>
        <v>1228000</v>
      </c>
      <c r="E19" s="1">
        <f>E43+E65+E87+E109+E131+E153+E175+E197+E219+E241+E263+E285+E307+E329+E351+E373+E395+E417+E441+E467+E493+E519+E545+E569+ROUND('Budget Template'!F641,-3)+ROUND('Budget Template'!F665,-3)</f>
        <v>0</v>
      </c>
      <c r="F19" s="1">
        <f>F43+F65+F87+F109+F131+F153+F175+F197+F219+F241+F263+F285+F307+F329+F351+F373+F395+F417+F441+F467+F493+F519+F545+F569+ROUND('Budget Template'!G641,-3)+ROUND('Budget Template'!G665,-3)</f>
        <v>0</v>
      </c>
      <c r="G19" s="17">
        <f t="shared" si="1"/>
        <v>6198000</v>
      </c>
      <c r="I19" s="14"/>
    </row>
    <row r="20" spans="1:9" x14ac:dyDescent="0.25">
      <c r="B20" t="s">
        <v>14</v>
      </c>
      <c r="C20" s="1">
        <f>C44+C66+C88+C110+C132+C154+C176+C198+C220+C242+C264+C286+C308+C330+C352+C374+C396+C418+C442+C468+C494+C520+C546+C570+ROUND('Budget Template'!D642,-3)+ROUND('Budget Template'!D666,-3)</f>
        <v>363000</v>
      </c>
      <c r="D20" s="1">
        <f>D44+D66+D88+D110+D132+D154+D176+D198+D220+D242+D264+D286+D308+D330+D352+D374+D396+D418+D442+D468+D494+D520+D546+D570+ROUND('Budget Template'!E642,-3)+ROUND('Budget Template'!E666,-3)</f>
        <v>218000</v>
      </c>
      <c r="E20" s="1">
        <f>E44+E66+E88+E110+E132+E154+E176+E198+E220+E242+E264+E286+E308+E330+E352+E374+E396+E418+E442+E468+E494+E520+E546+E570+ROUND('Budget Template'!F642,-3)+ROUND('Budget Template'!F666,-3)</f>
        <v>36000</v>
      </c>
      <c r="F20" s="1">
        <f>F44+F66+F88+F110+F132+F154+F176+F198+F220+F242+F264+F286+F308+F330+F352+F374+F396+F418+F442+F468+F494+F520+F546+F570+ROUND('Budget Template'!G642,-3)+ROUND('Budget Template'!G666,-3)</f>
        <v>8000</v>
      </c>
      <c r="G20" s="17">
        <f t="shared" si="1"/>
        <v>625000</v>
      </c>
      <c r="I20" s="14"/>
    </row>
    <row r="21" spans="1:9" x14ac:dyDescent="0.25">
      <c r="A21" s="57" t="s">
        <v>15</v>
      </c>
      <c r="B21" s="58"/>
      <c r="C21" s="59">
        <f>SUM(C13:C20)</f>
        <v>138754000</v>
      </c>
      <c r="D21" s="59">
        <f>SUM(D13:D20)</f>
        <v>48778000</v>
      </c>
      <c r="E21" s="59">
        <f>SUM(E13:E20)</f>
        <v>5932000</v>
      </c>
      <c r="F21" s="59">
        <f>SUM(F13:F20)</f>
        <v>66581000</v>
      </c>
      <c r="G21" s="60">
        <f>SUM(G13:G20)</f>
        <v>260045000</v>
      </c>
      <c r="I21" s="14"/>
    </row>
    <row r="23" spans="1:9" x14ac:dyDescent="0.25">
      <c r="A23" s="57" t="s">
        <v>36</v>
      </c>
      <c r="B23" s="58"/>
      <c r="C23" s="59">
        <f>C47+C69+C91+C113+C135+C157+C179+C201+C223+C245+C267+C289+C311+C333+C355+C377+C399+C421+C445+C471+C497+C523+C549+C573+ROUND('Budget Template'!D648,-3)+ROUND('Budget Template'!D672,-3)</f>
        <v>0</v>
      </c>
      <c r="D23" s="59">
        <f>D47+D69+D91+D113+D135+D157+D179+D201+D223+D245+D267+D289+D311+D333+D355+D377+D399+D421+D445+D471+D497+D523+D549+D573+ROUND('Budget Template'!E648,-3)+ROUND('Budget Template'!E672,-3)</f>
        <v>-1414000</v>
      </c>
      <c r="E23" s="59">
        <f>E47+E69+E91+E113+E135+E157+E179+E201+E223+E245+E267+E289+E311+E333+E355+E377+E399+E421+E445+E471+E497+E523+E549+E573+ROUND('Budget Template'!F648,-3)+ROUND('Budget Template'!F672,-3)</f>
        <v>0</v>
      </c>
      <c r="F23" s="59">
        <f>F47+F69+F91+F113+F135+F157+F179+F201+F223+F245+F267+F289+F311+F333+F355+F377+F399+F421+F445+F471+F497+F523+F549+F573+ROUND('Budget Template'!G648,-3)+ROUND('Budget Template'!G672,-3)</f>
        <v>-465000</v>
      </c>
      <c r="G23" s="60">
        <f>SUM(C23:F23)</f>
        <v>-1879000</v>
      </c>
      <c r="I23" s="14"/>
    </row>
    <row r="24" spans="1:9" x14ac:dyDescent="0.25">
      <c r="C24" s="15"/>
      <c r="D24" s="15"/>
      <c r="E24" s="15"/>
      <c r="F24" s="15"/>
      <c r="G24" s="20"/>
      <c r="I24" s="14"/>
    </row>
    <row r="25" spans="1:9" ht="15.75" thickBot="1" x14ac:dyDescent="0.3">
      <c r="A25" s="8" t="s">
        <v>66</v>
      </c>
      <c r="B25" s="3"/>
      <c r="C25" s="97"/>
      <c r="D25" s="4">
        <f>D11-D21+D23</f>
        <v>-203000</v>
      </c>
      <c r="E25" s="4">
        <f>E11-E21+E23</f>
        <v>0</v>
      </c>
      <c r="F25" s="4">
        <f>F11-F21+F23</f>
        <v>-2000</v>
      </c>
      <c r="G25" s="18">
        <f>SUM(C25:F25)</f>
        <v>-205000</v>
      </c>
      <c r="I25" s="14"/>
    </row>
    <row r="26" spans="1:9" ht="15.75" thickTop="1" x14ac:dyDescent="0.25"/>
    <row r="27" spans="1:9" ht="42" customHeight="1" x14ac:dyDescent="0.25">
      <c r="A27" s="104" t="str">
        <f>CONCATENATE('Cover Page'!$A$1, " - Unit Breakout"," 
FY 2024-25 All-Funds Budget")</f>
        <v>North Carolina Central University - Unit Breakout 
FY 2024-25 All-Funds Budget</v>
      </c>
      <c r="B27" s="105"/>
      <c r="C27" s="105"/>
      <c r="D27" s="105"/>
      <c r="E27" s="105"/>
      <c r="F27" s="105"/>
      <c r="G27" s="105"/>
    </row>
    <row r="29" spans="1:9" ht="30" x14ac:dyDescent="0.25">
      <c r="A29" s="9" t="s">
        <v>108</v>
      </c>
      <c r="B29" s="10"/>
      <c r="C29" s="11" t="s">
        <v>0</v>
      </c>
      <c r="D29" s="11" t="s">
        <v>32</v>
      </c>
      <c r="E29" s="11" t="s">
        <v>86</v>
      </c>
      <c r="F29" s="11" t="s">
        <v>28</v>
      </c>
      <c r="G29" s="21" t="s">
        <v>16</v>
      </c>
      <c r="I29" s="14"/>
    </row>
    <row r="30" spans="1:9" x14ac:dyDescent="0.25">
      <c r="A30" s="6" t="s">
        <v>1</v>
      </c>
      <c r="B30" t="s">
        <v>33</v>
      </c>
      <c r="C30" s="13">
        <f>ROUND('Budget Template'!D4,-3)</f>
        <v>17697000</v>
      </c>
      <c r="D30" s="13">
        <f>ROUND('Budget Template'!E4,-3)</f>
        <v>0</v>
      </c>
      <c r="E30" s="13">
        <f>ROUND('Budget Template'!F4,-3)</f>
        <v>0</v>
      </c>
      <c r="F30" s="13">
        <f>ROUND('Budget Template'!G4,-3)</f>
        <v>402000</v>
      </c>
      <c r="G30" s="17">
        <f t="shared" ref="G30:G35" si="2">SUM(C30:F30)</f>
        <v>18099000</v>
      </c>
      <c r="I30" s="14"/>
    </row>
    <row r="31" spans="1:9" x14ac:dyDescent="0.25">
      <c r="B31" t="s">
        <v>4</v>
      </c>
      <c r="C31" s="13">
        <f>ROUND('Budget Template'!D5,-3)</f>
        <v>0</v>
      </c>
      <c r="D31" s="13">
        <f>ROUND('Budget Template'!E5,-3)</f>
        <v>0</v>
      </c>
      <c r="E31" s="13">
        <f>ROUND('Budget Template'!F5,-3)</f>
        <v>0</v>
      </c>
      <c r="F31" s="13">
        <f>ROUND('Budget Template'!G5,-3)</f>
        <v>334000</v>
      </c>
      <c r="G31" s="17">
        <f t="shared" si="2"/>
        <v>334000</v>
      </c>
      <c r="I31" s="14"/>
    </row>
    <row r="32" spans="1:9" x14ac:dyDescent="0.25">
      <c r="B32" t="s">
        <v>30</v>
      </c>
      <c r="C32" s="13">
        <f>ROUND('Budget Template'!D6,-3)</f>
        <v>0</v>
      </c>
      <c r="D32" s="13">
        <f>ROUND('Budget Template'!E6,-3)</f>
        <v>0</v>
      </c>
      <c r="E32" s="13">
        <f>ROUND('Budget Template'!F6,-3)</f>
        <v>0</v>
      </c>
      <c r="F32" s="13">
        <f>ROUND('Budget Template'!G6,-3)</f>
        <v>0</v>
      </c>
      <c r="G32" s="17">
        <f t="shared" si="2"/>
        <v>0</v>
      </c>
      <c r="I32" s="14"/>
    </row>
    <row r="33" spans="1:9" x14ac:dyDescent="0.25">
      <c r="B33" t="s">
        <v>5</v>
      </c>
      <c r="C33" s="13">
        <f>ROUND('Budget Template'!D7,-3)</f>
        <v>0</v>
      </c>
      <c r="D33" s="13">
        <f>ROUND('Budget Template'!E7,-3)</f>
        <v>0</v>
      </c>
      <c r="E33" s="13">
        <f>ROUND('Budget Template'!F7,-3)</f>
        <v>0</v>
      </c>
      <c r="F33" s="13">
        <f>ROUND('Budget Template'!G7,-3)</f>
        <v>0</v>
      </c>
      <c r="G33" s="17">
        <f t="shared" si="2"/>
        <v>0</v>
      </c>
      <c r="I33" s="14"/>
    </row>
    <row r="34" spans="1:9" x14ac:dyDescent="0.25">
      <c r="B34" t="s">
        <v>6</v>
      </c>
      <c r="C34" s="13">
        <f>ROUND('Budget Template'!D8,-3)</f>
        <v>0</v>
      </c>
      <c r="D34" s="13">
        <f>ROUND('Budget Template'!E8,-3)</f>
        <v>0</v>
      </c>
      <c r="E34" s="13">
        <f>ROUND('Budget Template'!F8,-3)</f>
        <v>0</v>
      </c>
      <c r="F34" s="13">
        <f>ROUND('Budget Template'!G8,-3)</f>
        <v>0</v>
      </c>
      <c r="G34" s="17">
        <f t="shared" si="2"/>
        <v>0</v>
      </c>
      <c r="I34" s="14"/>
    </row>
    <row r="35" spans="1:9" x14ac:dyDescent="0.25">
      <c r="B35" s="2" t="s">
        <v>7</v>
      </c>
      <c r="C35" s="13">
        <f>ROUND('Budget Template'!D9,-3)</f>
        <v>0</v>
      </c>
      <c r="D35" s="13">
        <f>ROUND('Budget Template'!E9,-3)</f>
        <v>0</v>
      </c>
      <c r="E35" s="13">
        <f>ROUND('Budget Template'!F9,-3)</f>
        <v>0</v>
      </c>
      <c r="F35" s="13">
        <f>ROUND('Budget Template'!G9,-3)</f>
        <v>0</v>
      </c>
      <c r="G35" s="17">
        <f t="shared" si="2"/>
        <v>0</v>
      </c>
      <c r="I35" s="14"/>
    </row>
    <row r="36" spans="1:9" x14ac:dyDescent="0.25">
      <c r="A36" s="57" t="s">
        <v>8</v>
      </c>
      <c r="B36" s="58"/>
      <c r="C36" s="63">
        <f>SUM(C30:C35)</f>
        <v>17697000</v>
      </c>
      <c r="D36" s="63">
        <f>SUM(D30:D35)</f>
        <v>0</v>
      </c>
      <c r="E36" s="63">
        <f>SUM(E30:E35)</f>
        <v>0</v>
      </c>
      <c r="F36" s="63">
        <f>SUM(F30:F35)</f>
        <v>736000</v>
      </c>
      <c r="G36" s="60">
        <f>SUM(G30:G35)</f>
        <v>18433000</v>
      </c>
      <c r="I36" s="14"/>
    </row>
    <row r="37" spans="1:9" x14ac:dyDescent="0.25">
      <c r="C37" s="1"/>
      <c r="D37" s="1"/>
      <c r="E37" s="1"/>
      <c r="F37" s="1"/>
      <c r="G37" s="17"/>
      <c r="I37" s="14"/>
    </row>
    <row r="38" spans="1:9" x14ac:dyDescent="0.25">
      <c r="A38" s="6" t="s">
        <v>9</v>
      </c>
      <c r="B38" t="s">
        <v>10</v>
      </c>
      <c r="C38" s="13">
        <f>ROUND('Budget Template'!D12,-3)</f>
        <v>13774000</v>
      </c>
      <c r="D38" s="13">
        <f>ROUND('Budget Template'!E12,-3)</f>
        <v>0</v>
      </c>
      <c r="E38" s="13">
        <f>ROUND('Budget Template'!F12,-3)</f>
        <v>0</v>
      </c>
      <c r="F38" s="13">
        <f>ROUND('Budget Template'!G12,-3)</f>
        <v>228000</v>
      </c>
      <c r="G38" s="17">
        <f>SUM(C38:F38)</f>
        <v>14002000</v>
      </c>
      <c r="I38" s="14"/>
    </row>
    <row r="39" spans="1:9" x14ac:dyDescent="0.25">
      <c r="B39" t="s">
        <v>11</v>
      </c>
      <c r="C39" s="13">
        <f>ROUND('Budget Template'!D13,-3)</f>
        <v>3287000</v>
      </c>
      <c r="D39" s="13">
        <f>ROUND('Budget Template'!E13,-3)</f>
        <v>0</v>
      </c>
      <c r="E39" s="13">
        <f>ROUND('Budget Template'!F13,-3)</f>
        <v>0</v>
      </c>
      <c r="F39" s="13">
        <f>ROUND('Budget Template'!G13,-3)</f>
        <v>72000</v>
      </c>
      <c r="G39" s="17">
        <f t="shared" ref="G39:G44" si="3">SUM(C39:F39)</f>
        <v>3359000</v>
      </c>
      <c r="I39" s="14"/>
    </row>
    <row r="40" spans="1:9" x14ac:dyDescent="0.25">
      <c r="B40" t="s">
        <v>92</v>
      </c>
      <c r="C40" s="13">
        <f>ROUND('Budget Template'!D14,-3)</f>
        <v>539000</v>
      </c>
      <c r="D40" s="13">
        <f>ROUND('Budget Template'!E14,-3)</f>
        <v>0</v>
      </c>
      <c r="E40" s="13">
        <f>ROUND('Budget Template'!F14,-3)</f>
        <v>5000</v>
      </c>
      <c r="F40" s="13">
        <f>ROUND('Budget Template'!G14,-3)</f>
        <v>373000</v>
      </c>
      <c r="G40" s="17">
        <f t="shared" si="3"/>
        <v>917000</v>
      </c>
      <c r="I40" s="14"/>
    </row>
    <row r="41" spans="1:9" x14ac:dyDescent="0.25">
      <c r="B41" t="s">
        <v>13</v>
      </c>
      <c r="C41" s="13">
        <f>ROUND('Budget Template'!D15,-3)</f>
        <v>93000</v>
      </c>
      <c r="D41" s="13">
        <f>ROUND('Budget Template'!E15,-3)</f>
        <v>0</v>
      </c>
      <c r="E41" s="13">
        <f>ROUND('Budget Template'!F15,-3)</f>
        <v>0</v>
      </c>
      <c r="F41" s="13">
        <f>ROUND('Budget Template'!G15,-3)</f>
        <v>0</v>
      </c>
      <c r="G41" s="17">
        <f t="shared" si="3"/>
        <v>93000</v>
      </c>
      <c r="I41" s="14"/>
    </row>
    <row r="42" spans="1:9" x14ac:dyDescent="0.25">
      <c r="B42" t="s">
        <v>29</v>
      </c>
      <c r="C42" s="13">
        <f>ROUND('Budget Template'!D16,-3)</f>
        <v>0</v>
      </c>
      <c r="D42" s="13">
        <f>ROUND('Budget Template'!E16,-3)</f>
        <v>0</v>
      </c>
      <c r="E42" s="13">
        <f>ROUND('Budget Template'!F16,-3)</f>
        <v>0</v>
      </c>
      <c r="F42" s="13">
        <f>ROUND('Budget Template'!G16,-3)</f>
        <v>0</v>
      </c>
      <c r="G42" s="17">
        <f t="shared" si="3"/>
        <v>0</v>
      </c>
      <c r="I42" s="14"/>
    </row>
    <row r="43" spans="1:9" x14ac:dyDescent="0.25">
      <c r="B43" t="s">
        <v>12</v>
      </c>
      <c r="C43" s="13">
        <f>ROUND('Budget Template'!D17,-3)</f>
        <v>0</v>
      </c>
      <c r="D43" s="13">
        <f>ROUND('Budget Template'!E17,-3)</f>
        <v>0</v>
      </c>
      <c r="E43" s="13">
        <f>ROUND('Budget Template'!F17,-3)</f>
        <v>0</v>
      </c>
      <c r="F43" s="13">
        <f>ROUND('Budget Template'!G17,-3)</f>
        <v>0</v>
      </c>
      <c r="G43" s="17">
        <f t="shared" si="3"/>
        <v>0</v>
      </c>
      <c r="I43" s="14"/>
    </row>
    <row r="44" spans="1:9" x14ac:dyDescent="0.25">
      <c r="B44" t="s">
        <v>14</v>
      </c>
      <c r="C44" s="13">
        <f>ROUND('Budget Template'!D18,-3)</f>
        <v>3000</v>
      </c>
      <c r="D44" s="13">
        <f>ROUND('Budget Template'!E18,-3)</f>
        <v>0</v>
      </c>
      <c r="E44" s="13">
        <f>ROUND('Budget Template'!F18,-3)</f>
        <v>0</v>
      </c>
      <c r="F44" s="13">
        <f>ROUND('Budget Template'!G18,-3)</f>
        <v>0</v>
      </c>
      <c r="G44" s="17">
        <f t="shared" si="3"/>
        <v>3000</v>
      </c>
      <c r="I44" s="14"/>
    </row>
    <row r="45" spans="1:9" x14ac:dyDescent="0.25">
      <c r="A45" s="57" t="s">
        <v>15</v>
      </c>
      <c r="B45" s="58"/>
      <c r="C45" s="63">
        <f>SUM(C38:C44)</f>
        <v>17696000</v>
      </c>
      <c r="D45" s="63">
        <f>SUM(D38:D44)</f>
        <v>0</v>
      </c>
      <c r="E45" s="63">
        <f>SUM(E38:E44)</f>
        <v>5000</v>
      </c>
      <c r="F45" s="63">
        <f>SUM(F38:F44)</f>
        <v>673000</v>
      </c>
      <c r="G45" s="60">
        <f>SUM(G38:G44)</f>
        <v>18374000</v>
      </c>
      <c r="I45" s="14"/>
    </row>
    <row r="47" spans="1:9" x14ac:dyDescent="0.25">
      <c r="A47" s="57" t="s">
        <v>36</v>
      </c>
      <c r="B47" s="58"/>
      <c r="C47" s="63">
        <f>ROUND('Budget Template'!D24,-3)</f>
        <v>0</v>
      </c>
      <c r="D47" s="63">
        <f>ROUND('Budget Template'!E24,-3)</f>
        <v>0</v>
      </c>
      <c r="E47" s="63">
        <f>ROUND('Budget Template'!F24,-3)</f>
        <v>0</v>
      </c>
      <c r="F47" s="63">
        <f>ROUND('Budget Template'!G24,-3)</f>
        <v>-64000</v>
      </c>
      <c r="G47" s="60">
        <f>SUM(C47:F47)</f>
        <v>-64000</v>
      </c>
      <c r="I47" s="14"/>
    </row>
    <row r="48" spans="1:9" x14ac:dyDescent="0.25">
      <c r="C48" s="15"/>
      <c r="D48" s="15"/>
      <c r="E48" s="15"/>
      <c r="F48" s="15"/>
      <c r="G48" s="20"/>
      <c r="I48" s="14"/>
    </row>
    <row r="49" spans="1:9" ht="15.75" thickBot="1" x14ac:dyDescent="0.3">
      <c r="A49" s="8" t="s">
        <v>66</v>
      </c>
      <c r="B49" s="3"/>
      <c r="C49" s="97"/>
      <c r="D49" s="66">
        <f>D36-D45+D47</f>
        <v>0</v>
      </c>
      <c r="E49" s="66">
        <f>E36-E45+E47</f>
        <v>-5000</v>
      </c>
      <c r="F49" s="66">
        <f>F36-F45+F47</f>
        <v>-1000</v>
      </c>
      <c r="G49" s="18">
        <f>SUM(C49:F49)</f>
        <v>-6000</v>
      </c>
      <c r="I49" s="14"/>
    </row>
    <row r="50" spans="1:9" ht="15.75" thickTop="1" x14ac:dyDescent="0.25"/>
    <row r="51" spans="1:9" ht="30" x14ac:dyDescent="0.25">
      <c r="A51" s="9" t="s">
        <v>109</v>
      </c>
      <c r="B51" s="10"/>
      <c r="C51" s="11" t="s">
        <v>0</v>
      </c>
      <c r="D51" s="11" t="s">
        <v>32</v>
      </c>
      <c r="E51" s="11" t="s">
        <v>86</v>
      </c>
      <c r="F51" s="11" t="s">
        <v>28</v>
      </c>
      <c r="G51" s="21" t="s">
        <v>16</v>
      </c>
      <c r="I51" s="14"/>
    </row>
    <row r="52" spans="1:9" x14ac:dyDescent="0.25">
      <c r="A52" s="6" t="s">
        <v>1</v>
      </c>
      <c r="B52" t="s">
        <v>33</v>
      </c>
      <c r="C52" s="13">
        <f>ROUND('Budget Template'!D29,-3)</f>
        <v>14295000</v>
      </c>
      <c r="D52" s="13">
        <f>ROUND('Budget Template'!E29,-3)</f>
        <v>0</v>
      </c>
      <c r="E52" s="13">
        <f>ROUND('Budget Template'!F29,-3)</f>
        <v>0</v>
      </c>
      <c r="F52" s="13">
        <f>ROUND('Budget Template'!G29,-3)</f>
        <v>0</v>
      </c>
      <c r="G52" s="17">
        <f t="shared" ref="G52:G57" si="4">SUM(C52:F52)</f>
        <v>14295000</v>
      </c>
      <c r="I52" s="14"/>
    </row>
    <row r="53" spans="1:9" x14ac:dyDescent="0.25">
      <c r="B53" t="s">
        <v>4</v>
      </c>
      <c r="C53" s="13">
        <f>ROUND('Budget Template'!D30,-3)</f>
        <v>0</v>
      </c>
      <c r="D53" s="13">
        <f>ROUND('Budget Template'!E30,-3)</f>
        <v>0</v>
      </c>
      <c r="E53" s="13">
        <f>ROUND('Budget Template'!F30,-3)</f>
        <v>0</v>
      </c>
      <c r="F53" s="13">
        <f>ROUND('Budget Template'!G30,-3)</f>
        <v>0</v>
      </c>
      <c r="G53" s="17">
        <f t="shared" si="4"/>
        <v>0</v>
      </c>
      <c r="I53" s="14"/>
    </row>
    <row r="54" spans="1:9" x14ac:dyDescent="0.25">
      <c r="B54" t="s">
        <v>30</v>
      </c>
      <c r="C54" s="13">
        <f>ROUND('Budget Template'!D31,-3)</f>
        <v>0</v>
      </c>
      <c r="D54" s="13">
        <f>ROUND('Budget Template'!E31,-3)</f>
        <v>0</v>
      </c>
      <c r="E54" s="13">
        <f>ROUND('Budget Template'!F31,-3)</f>
        <v>0</v>
      </c>
      <c r="F54" s="13">
        <f>ROUND('Budget Template'!G31,-3)</f>
        <v>0</v>
      </c>
      <c r="G54" s="17">
        <f t="shared" si="4"/>
        <v>0</v>
      </c>
      <c r="I54" s="14"/>
    </row>
    <row r="55" spans="1:9" x14ac:dyDescent="0.25">
      <c r="B55" t="s">
        <v>5</v>
      </c>
      <c r="C55" s="13">
        <f>ROUND('Budget Template'!D32,-3)</f>
        <v>0</v>
      </c>
      <c r="D55" s="13">
        <f>ROUND('Budget Template'!E32,-3)</f>
        <v>0</v>
      </c>
      <c r="E55" s="13">
        <f>ROUND('Budget Template'!F32,-3)</f>
        <v>0</v>
      </c>
      <c r="F55" s="13">
        <f>ROUND('Budget Template'!G32,-3)</f>
        <v>0</v>
      </c>
      <c r="G55" s="17">
        <f t="shared" si="4"/>
        <v>0</v>
      </c>
      <c r="I55" s="14"/>
    </row>
    <row r="56" spans="1:9" x14ac:dyDescent="0.25">
      <c r="B56" t="s">
        <v>6</v>
      </c>
      <c r="C56" s="13">
        <f>ROUND('Budget Template'!D33,-3)</f>
        <v>0</v>
      </c>
      <c r="D56" s="13">
        <f>ROUND('Budget Template'!E33,-3)</f>
        <v>0</v>
      </c>
      <c r="E56" s="13">
        <f>ROUND('Budget Template'!F33,-3)</f>
        <v>0</v>
      </c>
      <c r="F56" s="13">
        <f>ROUND('Budget Template'!G33,-3)</f>
        <v>0</v>
      </c>
      <c r="G56" s="17">
        <f t="shared" si="4"/>
        <v>0</v>
      </c>
      <c r="I56" s="14"/>
    </row>
    <row r="57" spans="1:9" x14ac:dyDescent="0.25">
      <c r="B57" s="2" t="s">
        <v>7</v>
      </c>
      <c r="C57" s="13">
        <f>ROUND('Budget Template'!D34,-3)</f>
        <v>0</v>
      </c>
      <c r="D57" s="13">
        <f>ROUND('Budget Template'!E34,-3)</f>
        <v>0</v>
      </c>
      <c r="E57" s="13">
        <f>ROUND('Budget Template'!F34,-3)</f>
        <v>0</v>
      </c>
      <c r="F57" s="13">
        <f>ROUND('Budget Template'!G34,-3)</f>
        <v>56000</v>
      </c>
      <c r="G57" s="17">
        <f t="shared" si="4"/>
        <v>56000</v>
      </c>
      <c r="I57" s="14"/>
    </row>
    <row r="58" spans="1:9" x14ac:dyDescent="0.25">
      <c r="A58" s="57" t="s">
        <v>8</v>
      </c>
      <c r="B58" s="58"/>
      <c r="C58" s="63">
        <f>SUM(C52:C57)</f>
        <v>14295000</v>
      </c>
      <c r="D58" s="63">
        <f>SUM(D52:D57)</f>
        <v>0</v>
      </c>
      <c r="E58" s="63">
        <f>SUM(E52:E57)</f>
        <v>0</v>
      </c>
      <c r="F58" s="63">
        <f>SUM(F52:F57)</f>
        <v>56000</v>
      </c>
      <c r="G58" s="60">
        <f>SUM(G52:G57)</f>
        <v>14351000</v>
      </c>
      <c r="I58" s="14"/>
    </row>
    <row r="59" spans="1:9" x14ac:dyDescent="0.25">
      <c r="C59" s="1"/>
      <c r="D59" s="1"/>
      <c r="E59" s="1"/>
      <c r="F59" s="1"/>
      <c r="G59" s="17"/>
      <c r="I59" s="14"/>
    </row>
    <row r="60" spans="1:9" x14ac:dyDescent="0.25">
      <c r="A60" s="6" t="s">
        <v>9</v>
      </c>
      <c r="B60" t="s">
        <v>10</v>
      </c>
      <c r="C60" s="13">
        <f>ROUND('Budget Template'!D37,-3)</f>
        <v>11276000</v>
      </c>
      <c r="D60" s="13">
        <f>ROUND('Budget Template'!E37,-3)</f>
        <v>0</v>
      </c>
      <c r="E60" s="13">
        <f>ROUND('Budget Template'!F37,-3)</f>
        <v>10000</v>
      </c>
      <c r="F60" s="13">
        <f>ROUND('Budget Template'!G37,-3)</f>
        <v>0</v>
      </c>
      <c r="G60" s="17">
        <f>SUM(C60:F60)</f>
        <v>11286000</v>
      </c>
      <c r="I60" s="14"/>
    </row>
    <row r="61" spans="1:9" x14ac:dyDescent="0.25">
      <c r="B61" t="s">
        <v>11</v>
      </c>
      <c r="C61" s="13">
        <f>ROUND('Budget Template'!D38,-3)</f>
        <v>2583000</v>
      </c>
      <c r="D61" s="13">
        <f>ROUND('Budget Template'!E38,-3)</f>
        <v>0</v>
      </c>
      <c r="E61" s="13">
        <f>ROUND('Budget Template'!F38,-3)</f>
        <v>0</v>
      </c>
      <c r="F61" s="13">
        <f>ROUND('Budget Template'!G38,-3)</f>
        <v>0</v>
      </c>
      <c r="G61" s="17">
        <f t="shared" ref="G61:G66" si="5">SUM(C61:F61)</f>
        <v>2583000</v>
      </c>
      <c r="I61" s="14"/>
    </row>
    <row r="62" spans="1:9" x14ac:dyDescent="0.25">
      <c r="B62" t="s">
        <v>92</v>
      </c>
      <c r="C62" s="13">
        <f>ROUND('Budget Template'!D39,-3)</f>
        <v>431000</v>
      </c>
      <c r="D62" s="13">
        <f>ROUND('Budget Template'!E39,-3)</f>
        <v>0</v>
      </c>
      <c r="E62" s="13">
        <f>ROUND('Budget Template'!F39,-3)</f>
        <v>60000</v>
      </c>
      <c r="F62" s="13">
        <f>ROUND('Budget Template'!G39,-3)</f>
        <v>55000</v>
      </c>
      <c r="G62" s="17">
        <f t="shared" si="5"/>
        <v>546000</v>
      </c>
      <c r="I62" s="14"/>
    </row>
    <row r="63" spans="1:9" x14ac:dyDescent="0.25">
      <c r="B63" t="s">
        <v>13</v>
      </c>
      <c r="C63" s="13">
        <f>ROUND('Budget Template'!D40,-3)</f>
        <v>0</v>
      </c>
      <c r="D63" s="13">
        <f>ROUND('Budget Template'!E40,-3)</f>
        <v>0</v>
      </c>
      <c r="E63" s="13">
        <f>ROUND('Budget Template'!F40,-3)</f>
        <v>0</v>
      </c>
      <c r="F63" s="13">
        <f>ROUND('Budget Template'!G40,-3)</f>
        <v>0</v>
      </c>
      <c r="G63" s="17">
        <f t="shared" si="5"/>
        <v>0</v>
      </c>
      <c r="I63" s="14"/>
    </row>
    <row r="64" spans="1:9" x14ac:dyDescent="0.25">
      <c r="B64" t="s">
        <v>29</v>
      </c>
      <c r="C64" s="13">
        <f>ROUND('Budget Template'!D41,-3)</f>
        <v>0</v>
      </c>
      <c r="D64" s="13">
        <f>ROUND('Budget Template'!E41,-3)</f>
        <v>0</v>
      </c>
      <c r="E64" s="13">
        <f>ROUND('Budget Template'!F41,-3)</f>
        <v>0</v>
      </c>
      <c r="F64" s="13">
        <f>ROUND('Budget Template'!G41,-3)</f>
        <v>0</v>
      </c>
      <c r="G64" s="17">
        <f t="shared" si="5"/>
        <v>0</v>
      </c>
      <c r="I64" s="14"/>
    </row>
    <row r="65" spans="1:9" x14ac:dyDescent="0.25">
      <c r="B65" t="s">
        <v>12</v>
      </c>
      <c r="C65" s="13">
        <f>ROUND('Budget Template'!D42,-3)</f>
        <v>0</v>
      </c>
      <c r="D65" s="13">
        <f>ROUND('Budget Template'!E42,-3)</f>
        <v>0</v>
      </c>
      <c r="E65" s="13">
        <f>ROUND('Budget Template'!F42,-3)</f>
        <v>0</v>
      </c>
      <c r="F65" s="13">
        <f>ROUND('Budget Template'!G42,-3)</f>
        <v>0</v>
      </c>
      <c r="G65" s="17">
        <f t="shared" si="5"/>
        <v>0</v>
      </c>
      <c r="I65" s="14"/>
    </row>
    <row r="66" spans="1:9" x14ac:dyDescent="0.25">
      <c r="B66" t="s">
        <v>14</v>
      </c>
      <c r="C66" s="13">
        <f>ROUND('Budget Template'!D43,-3)</f>
        <v>4000</v>
      </c>
      <c r="D66" s="13">
        <f>ROUND('Budget Template'!E43,-3)</f>
        <v>0</v>
      </c>
      <c r="E66" s="13">
        <f>ROUND('Budget Template'!F43,-3)</f>
        <v>8000</v>
      </c>
      <c r="F66" s="13">
        <f>ROUND('Budget Template'!G43,-3)</f>
        <v>1000</v>
      </c>
      <c r="G66" s="17">
        <f t="shared" si="5"/>
        <v>13000</v>
      </c>
      <c r="I66" s="14"/>
    </row>
    <row r="67" spans="1:9" x14ac:dyDescent="0.25">
      <c r="A67" s="57" t="s">
        <v>15</v>
      </c>
      <c r="B67" s="58"/>
      <c r="C67" s="63">
        <f>SUM(C60:C66)</f>
        <v>14294000</v>
      </c>
      <c r="D67" s="63">
        <f>SUM(D60:D66)</f>
        <v>0</v>
      </c>
      <c r="E67" s="63">
        <f>SUM(E60:E66)</f>
        <v>78000</v>
      </c>
      <c r="F67" s="63">
        <f>SUM(F60:F66)</f>
        <v>56000</v>
      </c>
      <c r="G67" s="60">
        <f>SUM(G60:G66)</f>
        <v>14428000</v>
      </c>
      <c r="I67" s="14"/>
    </row>
    <row r="69" spans="1:9" x14ac:dyDescent="0.25">
      <c r="A69" s="57" t="s">
        <v>36</v>
      </c>
      <c r="B69" s="58"/>
      <c r="C69" s="63">
        <f>ROUND('Budget Template'!D49,-3)</f>
        <v>0</v>
      </c>
      <c r="D69" s="63">
        <f>ROUND('Budget Template'!E49,-3)</f>
        <v>0</v>
      </c>
      <c r="E69" s="63">
        <f>ROUND('Budget Template'!F49,-3)</f>
        <v>0</v>
      </c>
      <c r="F69" s="63">
        <f>ROUND('Budget Template'!G49,-3)</f>
        <v>0</v>
      </c>
      <c r="G69" s="60">
        <f>SUM(C69:F69)</f>
        <v>0</v>
      </c>
      <c r="I69" s="14"/>
    </row>
    <row r="70" spans="1:9" x14ac:dyDescent="0.25">
      <c r="C70" s="15"/>
      <c r="D70" s="15"/>
      <c r="E70" s="15"/>
      <c r="F70" s="15"/>
      <c r="G70" s="20"/>
      <c r="I70" s="14"/>
    </row>
    <row r="71" spans="1:9" ht="15.75" thickBot="1" x14ac:dyDescent="0.3">
      <c r="A71" s="8" t="s">
        <v>66</v>
      </c>
      <c r="B71" s="3"/>
      <c r="C71" s="97"/>
      <c r="D71" s="66">
        <f>D58-D67+D69</f>
        <v>0</v>
      </c>
      <c r="E71" s="66">
        <f>E58-E67+E69</f>
        <v>-78000</v>
      </c>
      <c r="F71" s="66">
        <f>F58-F67+F69</f>
        <v>0</v>
      </c>
      <c r="G71" s="18">
        <f>SUM(C71:F71)</f>
        <v>-78000</v>
      </c>
      <c r="I71" s="14"/>
    </row>
    <row r="72" spans="1:9" ht="15.75" thickTop="1" x14ac:dyDescent="0.25"/>
    <row r="73" spans="1:9" ht="30" x14ac:dyDescent="0.25">
      <c r="A73" s="9" t="s">
        <v>110</v>
      </c>
      <c r="B73" s="10"/>
      <c r="C73" s="11" t="s">
        <v>0</v>
      </c>
      <c r="D73" s="11" t="s">
        <v>32</v>
      </c>
      <c r="E73" s="11" t="s">
        <v>86</v>
      </c>
      <c r="F73" s="11" t="s">
        <v>28</v>
      </c>
      <c r="G73" s="21" t="s">
        <v>16</v>
      </c>
      <c r="I73" s="14"/>
    </row>
    <row r="74" spans="1:9" x14ac:dyDescent="0.25">
      <c r="A74" s="6" t="s">
        <v>1</v>
      </c>
      <c r="B74" t="s">
        <v>33</v>
      </c>
      <c r="C74" s="13">
        <f>ROUND('Budget Template'!D54,-3)</f>
        <v>6297000</v>
      </c>
      <c r="D74" s="13">
        <f>ROUND('Budget Template'!E54,-3)</f>
        <v>0</v>
      </c>
      <c r="E74" s="13">
        <f>ROUND('Budget Template'!F54,-3)</f>
        <v>0</v>
      </c>
      <c r="F74" s="13">
        <f>ROUND('Budget Template'!G54,-3)</f>
        <v>0</v>
      </c>
      <c r="G74" s="17">
        <f t="shared" ref="G74:G79" si="6">SUM(C74:F74)</f>
        <v>6297000</v>
      </c>
      <c r="I74" s="14"/>
    </row>
    <row r="75" spans="1:9" x14ac:dyDescent="0.25">
      <c r="B75" t="s">
        <v>4</v>
      </c>
      <c r="C75" s="13">
        <f>ROUND('Budget Template'!D55,-3)</f>
        <v>0</v>
      </c>
      <c r="D75" s="13">
        <f>ROUND('Budget Template'!E55,-3)</f>
        <v>0</v>
      </c>
      <c r="E75" s="13">
        <f>ROUND('Budget Template'!F55,-3)</f>
        <v>0</v>
      </c>
      <c r="F75" s="13">
        <f>ROUND('Budget Template'!G55,-3)</f>
        <v>0</v>
      </c>
      <c r="G75" s="17">
        <f t="shared" si="6"/>
        <v>0</v>
      </c>
      <c r="I75" s="14"/>
    </row>
    <row r="76" spans="1:9" x14ac:dyDescent="0.25">
      <c r="B76" t="s">
        <v>30</v>
      </c>
      <c r="C76" s="13">
        <f>ROUND('Budget Template'!D56,-3)</f>
        <v>0</v>
      </c>
      <c r="D76" s="13">
        <f>ROUND('Budget Template'!E56,-3)</f>
        <v>0</v>
      </c>
      <c r="E76" s="13">
        <f>ROUND('Budget Template'!F56,-3)</f>
        <v>0</v>
      </c>
      <c r="F76" s="13">
        <f>ROUND('Budget Template'!G56,-3)</f>
        <v>0</v>
      </c>
      <c r="G76" s="17">
        <f t="shared" si="6"/>
        <v>0</v>
      </c>
      <c r="I76" s="14"/>
    </row>
    <row r="77" spans="1:9" x14ac:dyDescent="0.25">
      <c r="B77" t="s">
        <v>5</v>
      </c>
      <c r="C77" s="13">
        <f>ROUND('Budget Template'!D57,-3)</f>
        <v>0</v>
      </c>
      <c r="D77" s="13">
        <f>ROUND('Budget Template'!E57,-3)</f>
        <v>0</v>
      </c>
      <c r="E77" s="13">
        <f>ROUND('Budget Template'!F57,-3)</f>
        <v>0</v>
      </c>
      <c r="F77" s="13">
        <f>ROUND('Budget Template'!G57,-3)</f>
        <v>0</v>
      </c>
      <c r="G77" s="17">
        <f t="shared" si="6"/>
        <v>0</v>
      </c>
      <c r="I77" s="14"/>
    </row>
    <row r="78" spans="1:9" x14ac:dyDescent="0.25">
      <c r="B78" t="s">
        <v>6</v>
      </c>
      <c r="C78" s="13">
        <f>ROUND('Budget Template'!D58,-3)</f>
        <v>0</v>
      </c>
      <c r="D78" s="13">
        <f>ROUND('Budget Template'!E58,-3)</f>
        <v>0</v>
      </c>
      <c r="E78" s="13">
        <f>ROUND('Budget Template'!F58,-3)</f>
        <v>0</v>
      </c>
      <c r="F78" s="13">
        <f>ROUND('Budget Template'!G58,-3)</f>
        <v>0</v>
      </c>
      <c r="G78" s="17">
        <f t="shared" si="6"/>
        <v>0</v>
      </c>
      <c r="I78" s="14"/>
    </row>
    <row r="79" spans="1:9" x14ac:dyDescent="0.25">
      <c r="B79" s="2" t="s">
        <v>7</v>
      </c>
      <c r="C79" s="13">
        <f>ROUND('Budget Template'!D59,-3)</f>
        <v>0</v>
      </c>
      <c r="D79" s="13">
        <f>ROUND('Budget Template'!E59,-3)</f>
        <v>0</v>
      </c>
      <c r="E79" s="13">
        <f>ROUND('Budget Template'!F59,-3)</f>
        <v>0</v>
      </c>
      <c r="F79" s="13">
        <f>ROUND('Budget Template'!G59,-3)</f>
        <v>301000</v>
      </c>
      <c r="G79" s="17">
        <f t="shared" si="6"/>
        <v>301000</v>
      </c>
      <c r="I79" s="14"/>
    </row>
    <row r="80" spans="1:9" x14ac:dyDescent="0.25">
      <c r="A80" s="57" t="s">
        <v>8</v>
      </c>
      <c r="B80" s="58"/>
      <c r="C80" s="63">
        <f>SUM(C74:C79)</f>
        <v>6297000</v>
      </c>
      <c r="D80" s="63">
        <f>SUM(D74:D79)</f>
        <v>0</v>
      </c>
      <c r="E80" s="63">
        <f>SUM(E74:E79)</f>
        <v>0</v>
      </c>
      <c r="F80" s="63">
        <f>SUM(F74:F79)</f>
        <v>301000</v>
      </c>
      <c r="G80" s="60">
        <f>SUM(G74:G79)</f>
        <v>6598000</v>
      </c>
      <c r="I80" s="14"/>
    </row>
    <row r="81" spans="1:9" x14ac:dyDescent="0.25">
      <c r="C81" s="1"/>
      <c r="D81" s="1"/>
      <c r="E81" s="1"/>
      <c r="F81" s="1"/>
      <c r="G81" s="17"/>
      <c r="I81" s="14"/>
    </row>
    <row r="82" spans="1:9" x14ac:dyDescent="0.25">
      <c r="A82" s="6" t="s">
        <v>9</v>
      </c>
      <c r="B82" t="s">
        <v>10</v>
      </c>
      <c r="C82" s="13">
        <f>ROUND('Budget Template'!D62,-3)</f>
        <v>5052000</v>
      </c>
      <c r="D82" s="13">
        <f>ROUND('Budget Template'!E62,-3)</f>
        <v>0</v>
      </c>
      <c r="E82" s="13">
        <f>ROUND('Budget Template'!F62,-3)</f>
        <v>0</v>
      </c>
      <c r="F82" s="13">
        <f>ROUND('Budget Template'!G62,-3)</f>
        <v>257000</v>
      </c>
      <c r="G82" s="17">
        <f>SUM(C82:F82)</f>
        <v>5309000</v>
      </c>
      <c r="I82" s="14"/>
    </row>
    <row r="83" spans="1:9" x14ac:dyDescent="0.25">
      <c r="B83" t="s">
        <v>11</v>
      </c>
      <c r="C83" s="13">
        <f>ROUND('Budget Template'!D63,-3)</f>
        <v>994000</v>
      </c>
      <c r="D83" s="13">
        <f>ROUND('Budget Template'!E63,-3)</f>
        <v>0</v>
      </c>
      <c r="E83" s="13">
        <f>ROUND('Budget Template'!F63,-3)</f>
        <v>0</v>
      </c>
      <c r="F83" s="13">
        <f>ROUND('Budget Template'!G63,-3)</f>
        <v>44000</v>
      </c>
      <c r="G83" s="17">
        <f t="shared" ref="G83:G88" si="7">SUM(C83:F83)</f>
        <v>1038000</v>
      </c>
      <c r="I83" s="14"/>
    </row>
    <row r="84" spans="1:9" x14ac:dyDescent="0.25">
      <c r="B84" t="s">
        <v>92</v>
      </c>
      <c r="C84" s="13">
        <f>ROUND('Budget Template'!D64,-3)</f>
        <v>222000</v>
      </c>
      <c r="D84" s="13">
        <f>ROUND('Budget Template'!E64,-3)</f>
        <v>8000</v>
      </c>
      <c r="E84" s="13">
        <f>ROUND('Budget Template'!F64,-3)</f>
        <v>0</v>
      </c>
      <c r="F84" s="13">
        <f>ROUND('Budget Template'!G64,-3)</f>
        <v>0</v>
      </c>
      <c r="G84" s="17">
        <f t="shared" si="7"/>
        <v>230000</v>
      </c>
      <c r="I84" s="14"/>
    </row>
    <row r="85" spans="1:9" x14ac:dyDescent="0.25">
      <c r="B85" t="s">
        <v>13</v>
      </c>
      <c r="C85" s="13">
        <f>ROUND('Budget Template'!D65,-3)</f>
        <v>17000</v>
      </c>
      <c r="D85" s="13">
        <f>ROUND('Budget Template'!E65,-3)</f>
        <v>0</v>
      </c>
      <c r="E85" s="13">
        <f>ROUND('Budget Template'!F65,-3)</f>
        <v>0</v>
      </c>
      <c r="F85" s="13">
        <f>ROUND('Budget Template'!G65,-3)</f>
        <v>0</v>
      </c>
      <c r="G85" s="17">
        <f t="shared" si="7"/>
        <v>17000</v>
      </c>
      <c r="I85" s="14"/>
    </row>
    <row r="86" spans="1:9" x14ac:dyDescent="0.25">
      <c r="B86" t="s">
        <v>29</v>
      </c>
      <c r="C86" s="13">
        <f>ROUND('Budget Template'!D66,-3)</f>
        <v>0</v>
      </c>
      <c r="D86" s="13">
        <f>ROUND('Budget Template'!E66,-3)</f>
        <v>0</v>
      </c>
      <c r="E86" s="13">
        <f>ROUND('Budget Template'!F66,-3)</f>
        <v>0</v>
      </c>
      <c r="F86" s="13">
        <f>ROUND('Budget Template'!G66,-3)</f>
        <v>0</v>
      </c>
      <c r="G86" s="17">
        <f t="shared" si="7"/>
        <v>0</v>
      </c>
      <c r="I86" s="14"/>
    </row>
    <row r="87" spans="1:9" x14ac:dyDescent="0.25">
      <c r="B87" t="s">
        <v>12</v>
      </c>
      <c r="C87" s="13">
        <f>ROUND('Budget Template'!D67,-3)</f>
        <v>0</v>
      </c>
      <c r="D87" s="13">
        <f>ROUND('Budget Template'!E67,-3)</f>
        <v>0</v>
      </c>
      <c r="E87" s="13">
        <f>ROUND('Budget Template'!F67,-3)</f>
        <v>0</v>
      </c>
      <c r="F87" s="13">
        <f>ROUND('Budget Template'!G67,-3)</f>
        <v>0</v>
      </c>
      <c r="G87" s="17">
        <f t="shared" si="7"/>
        <v>0</v>
      </c>
      <c r="I87" s="14"/>
    </row>
    <row r="88" spans="1:9" x14ac:dyDescent="0.25">
      <c r="B88" t="s">
        <v>14</v>
      </c>
      <c r="C88" s="13">
        <f>ROUND('Budget Template'!D68,-3)</f>
        <v>11000</v>
      </c>
      <c r="D88" s="13">
        <f>ROUND('Budget Template'!E68,-3)</f>
        <v>0</v>
      </c>
      <c r="E88" s="13">
        <f>ROUND('Budget Template'!F68,-3)</f>
        <v>0</v>
      </c>
      <c r="F88" s="13">
        <f>ROUND('Budget Template'!G68,-3)</f>
        <v>0</v>
      </c>
      <c r="G88" s="17">
        <f t="shared" si="7"/>
        <v>11000</v>
      </c>
      <c r="I88" s="14"/>
    </row>
    <row r="89" spans="1:9" x14ac:dyDescent="0.25">
      <c r="A89" s="57" t="s">
        <v>15</v>
      </c>
      <c r="B89" s="58"/>
      <c r="C89" s="63">
        <f>SUM(C82:C88)</f>
        <v>6296000</v>
      </c>
      <c r="D89" s="63">
        <f>SUM(D82:D88)</f>
        <v>8000</v>
      </c>
      <c r="E89" s="63">
        <f>SUM(E82:E88)</f>
        <v>0</v>
      </c>
      <c r="F89" s="63">
        <f>SUM(F82:F88)</f>
        <v>301000</v>
      </c>
      <c r="G89" s="60">
        <f>SUM(G82:G88)</f>
        <v>6605000</v>
      </c>
      <c r="I89" s="14"/>
    </row>
    <row r="91" spans="1:9" x14ac:dyDescent="0.25">
      <c r="A91" s="57" t="s">
        <v>36</v>
      </c>
      <c r="B91" s="58"/>
      <c r="C91" s="63">
        <f>ROUND('Budget Template'!D74,-3)</f>
        <v>0</v>
      </c>
      <c r="D91" s="63">
        <f>ROUND('Budget Template'!E74,-3)</f>
        <v>0</v>
      </c>
      <c r="E91" s="63">
        <f>ROUND('Budget Template'!F74,-3)</f>
        <v>0</v>
      </c>
      <c r="F91" s="63">
        <f>ROUND('Budget Template'!G74,-3)</f>
        <v>0</v>
      </c>
      <c r="G91" s="60">
        <f>SUM(C91:F91)</f>
        <v>0</v>
      </c>
      <c r="I91" s="14"/>
    </row>
    <row r="92" spans="1:9" x14ac:dyDescent="0.25">
      <c r="C92" s="15"/>
      <c r="D92" s="15"/>
      <c r="E92" s="15"/>
      <c r="F92" s="15"/>
      <c r="G92" s="20"/>
      <c r="I92" s="14"/>
    </row>
    <row r="93" spans="1:9" ht="15.75" thickBot="1" x14ac:dyDescent="0.3">
      <c r="A93" s="8" t="s">
        <v>66</v>
      </c>
      <c r="B93" s="3"/>
      <c r="C93" s="97"/>
      <c r="D93" s="66">
        <f>D80-D89+D91</f>
        <v>-8000</v>
      </c>
      <c r="E93" s="66">
        <f>E80-E89+E91</f>
        <v>0</v>
      </c>
      <c r="F93" s="66">
        <f>F80-F89+F91</f>
        <v>0</v>
      </c>
      <c r="G93" s="18">
        <f>SUM(C93:F93)</f>
        <v>-8000</v>
      </c>
      <c r="I93" s="14"/>
    </row>
    <row r="94" spans="1:9" ht="15.75" thickTop="1" x14ac:dyDescent="0.25"/>
    <row r="95" spans="1:9" ht="30" x14ac:dyDescent="0.25">
      <c r="A95" s="9" t="s">
        <v>106</v>
      </c>
      <c r="B95" s="10"/>
      <c r="C95" s="11" t="s">
        <v>0</v>
      </c>
      <c r="D95" s="11" t="s">
        <v>32</v>
      </c>
      <c r="E95" s="11" t="s">
        <v>86</v>
      </c>
      <c r="F95" s="11" t="s">
        <v>28</v>
      </c>
      <c r="G95" s="21" t="s">
        <v>16</v>
      </c>
      <c r="I95" s="14"/>
    </row>
    <row r="96" spans="1:9" x14ac:dyDescent="0.25">
      <c r="A96" s="6" t="s">
        <v>1</v>
      </c>
      <c r="B96" t="s">
        <v>33</v>
      </c>
      <c r="C96" s="13">
        <f>ROUND('Budget Template'!D79,-3)</f>
        <v>4110000</v>
      </c>
      <c r="D96" s="13">
        <f>ROUND('Budget Template'!E79,-3)</f>
        <v>0</v>
      </c>
      <c r="E96" s="13">
        <f>ROUND('Budget Template'!F79,-3)</f>
        <v>0</v>
      </c>
      <c r="F96" s="13">
        <f>ROUND('Budget Template'!G79,-3)</f>
        <v>0</v>
      </c>
      <c r="G96" s="17">
        <f t="shared" ref="G96:G101" si="8">SUM(C96:F96)</f>
        <v>4110000</v>
      </c>
      <c r="I96" s="14"/>
    </row>
    <row r="97" spans="1:9" x14ac:dyDescent="0.25">
      <c r="B97" t="s">
        <v>4</v>
      </c>
      <c r="C97" s="13">
        <f>ROUND('Budget Template'!D80,-3)</f>
        <v>0</v>
      </c>
      <c r="D97" s="13">
        <f>ROUND('Budget Template'!E80,-3)</f>
        <v>0</v>
      </c>
      <c r="E97" s="13">
        <f>ROUND('Budget Template'!F80,-3)</f>
        <v>0</v>
      </c>
      <c r="F97" s="13">
        <f>ROUND('Budget Template'!G80,-3)</f>
        <v>0</v>
      </c>
      <c r="G97" s="17">
        <f t="shared" si="8"/>
        <v>0</v>
      </c>
      <c r="I97" s="14"/>
    </row>
    <row r="98" spans="1:9" x14ac:dyDescent="0.25">
      <c r="B98" t="s">
        <v>30</v>
      </c>
      <c r="C98" s="13">
        <f>ROUND('Budget Template'!D81,-3)</f>
        <v>0</v>
      </c>
      <c r="D98" s="13">
        <f>ROUND('Budget Template'!E81,-3)</f>
        <v>0</v>
      </c>
      <c r="E98" s="13">
        <f>ROUND('Budget Template'!F81,-3)</f>
        <v>0</v>
      </c>
      <c r="F98" s="13">
        <f>ROUND('Budget Template'!G81,-3)</f>
        <v>0</v>
      </c>
      <c r="G98" s="17">
        <f t="shared" si="8"/>
        <v>0</v>
      </c>
      <c r="I98" s="14"/>
    </row>
    <row r="99" spans="1:9" x14ac:dyDescent="0.25">
      <c r="B99" t="s">
        <v>5</v>
      </c>
      <c r="C99" s="13">
        <f>ROUND('Budget Template'!D82,-3)</f>
        <v>0</v>
      </c>
      <c r="D99" s="13">
        <f>ROUND('Budget Template'!E82,-3)</f>
        <v>0</v>
      </c>
      <c r="E99" s="13">
        <f>ROUND('Budget Template'!F82,-3)</f>
        <v>0</v>
      </c>
      <c r="F99" s="13">
        <f>ROUND('Budget Template'!G82,-3)</f>
        <v>0</v>
      </c>
      <c r="G99" s="17">
        <f t="shared" si="8"/>
        <v>0</v>
      </c>
      <c r="I99" s="14"/>
    </row>
    <row r="100" spans="1:9" x14ac:dyDescent="0.25">
      <c r="B100" t="s">
        <v>6</v>
      </c>
      <c r="C100" s="13">
        <f>ROUND('Budget Template'!D83,-3)</f>
        <v>0</v>
      </c>
      <c r="D100" s="13">
        <f>ROUND('Budget Template'!E83,-3)</f>
        <v>0</v>
      </c>
      <c r="E100" s="13">
        <f>ROUND('Budget Template'!F83,-3)</f>
        <v>0</v>
      </c>
      <c r="F100" s="13">
        <f>ROUND('Budget Template'!G83,-3)</f>
        <v>0</v>
      </c>
      <c r="G100" s="17">
        <f t="shared" si="8"/>
        <v>0</v>
      </c>
      <c r="I100" s="14"/>
    </row>
    <row r="101" spans="1:9" x14ac:dyDescent="0.25">
      <c r="B101" s="2" t="s">
        <v>7</v>
      </c>
      <c r="C101" s="13">
        <f>ROUND('Budget Template'!D84,-3)</f>
        <v>0</v>
      </c>
      <c r="D101" s="13">
        <f>ROUND('Budget Template'!E84,-3)</f>
        <v>0</v>
      </c>
      <c r="E101" s="13">
        <f>ROUND('Budget Template'!F84,-3)</f>
        <v>0</v>
      </c>
      <c r="F101" s="13">
        <f>ROUND('Budget Template'!G84,-3)</f>
        <v>0</v>
      </c>
      <c r="G101" s="17">
        <f t="shared" si="8"/>
        <v>0</v>
      </c>
      <c r="I101" s="14"/>
    </row>
    <row r="102" spans="1:9" x14ac:dyDescent="0.25">
      <c r="A102" s="57" t="s">
        <v>8</v>
      </c>
      <c r="B102" s="58"/>
      <c r="C102" s="63">
        <f>SUM(C96:C101)</f>
        <v>4110000</v>
      </c>
      <c r="D102" s="63">
        <f>SUM(D96:D101)</f>
        <v>0</v>
      </c>
      <c r="E102" s="63">
        <f>SUM(E96:E101)</f>
        <v>0</v>
      </c>
      <c r="F102" s="63">
        <f>SUM(F96:F101)</f>
        <v>0</v>
      </c>
      <c r="G102" s="60">
        <f>SUM(G96:G101)</f>
        <v>4110000</v>
      </c>
      <c r="I102" s="14"/>
    </row>
    <row r="103" spans="1:9" x14ac:dyDescent="0.25">
      <c r="C103" s="1"/>
      <c r="D103" s="1"/>
      <c r="E103" s="1"/>
      <c r="F103" s="1"/>
      <c r="G103" s="17"/>
      <c r="I103" s="14"/>
    </row>
    <row r="104" spans="1:9" x14ac:dyDescent="0.25">
      <c r="A104" s="6" t="s">
        <v>9</v>
      </c>
      <c r="B104" t="s">
        <v>10</v>
      </c>
      <c r="C104" s="13">
        <f>ROUND('Budget Template'!D87,-3)</f>
        <v>3316000</v>
      </c>
      <c r="D104" s="13">
        <f>ROUND('Budget Template'!E87,-3)</f>
        <v>0</v>
      </c>
      <c r="E104" s="13">
        <f>ROUND('Budget Template'!F87,-3)</f>
        <v>0</v>
      </c>
      <c r="F104" s="13">
        <f>ROUND('Budget Template'!G87,-3)</f>
        <v>0</v>
      </c>
      <c r="G104" s="17">
        <f>SUM(C104:F104)</f>
        <v>3316000</v>
      </c>
      <c r="I104" s="14"/>
    </row>
    <row r="105" spans="1:9" x14ac:dyDescent="0.25">
      <c r="B105" t="s">
        <v>11</v>
      </c>
      <c r="C105" s="13">
        <f>ROUND('Budget Template'!D88,-3)</f>
        <v>624000</v>
      </c>
      <c r="D105" s="13">
        <f>ROUND('Budget Template'!E88,-3)</f>
        <v>0</v>
      </c>
      <c r="E105" s="13">
        <f>ROUND('Budget Template'!F88,-3)</f>
        <v>0</v>
      </c>
      <c r="F105" s="13">
        <f>ROUND('Budget Template'!G88,-3)</f>
        <v>0</v>
      </c>
      <c r="G105" s="17">
        <f t="shared" ref="G105:G110" si="9">SUM(C105:F105)</f>
        <v>624000</v>
      </c>
      <c r="I105" s="14"/>
    </row>
    <row r="106" spans="1:9" x14ac:dyDescent="0.25">
      <c r="B106" t="s">
        <v>92</v>
      </c>
      <c r="C106" s="13">
        <f>ROUND('Budget Template'!D89,-3)</f>
        <v>166000</v>
      </c>
      <c r="D106" s="13">
        <f>ROUND('Budget Template'!E89,-3)</f>
        <v>0</v>
      </c>
      <c r="E106" s="13">
        <f>ROUND('Budget Template'!F89,-3)</f>
        <v>0</v>
      </c>
      <c r="F106" s="13">
        <f>ROUND('Budget Template'!G89,-3)</f>
        <v>0</v>
      </c>
      <c r="G106" s="17">
        <f t="shared" si="9"/>
        <v>166000</v>
      </c>
      <c r="I106" s="14"/>
    </row>
    <row r="107" spans="1:9" x14ac:dyDescent="0.25">
      <c r="B107" t="s">
        <v>13</v>
      </c>
      <c r="C107" s="13">
        <f>ROUND('Budget Template'!D90,-3)</f>
        <v>0</v>
      </c>
      <c r="D107" s="13">
        <f>ROUND('Budget Template'!E90,-3)</f>
        <v>0</v>
      </c>
      <c r="E107" s="13">
        <f>ROUND('Budget Template'!F90,-3)</f>
        <v>0</v>
      </c>
      <c r="F107" s="13">
        <f>ROUND('Budget Template'!G90,-3)</f>
        <v>0</v>
      </c>
      <c r="G107" s="17">
        <f t="shared" si="9"/>
        <v>0</v>
      </c>
      <c r="I107" s="14"/>
    </row>
    <row r="108" spans="1:9" x14ac:dyDescent="0.25">
      <c r="B108" t="s">
        <v>29</v>
      </c>
      <c r="C108" s="13">
        <f>ROUND('Budget Template'!D91,-3)</f>
        <v>0</v>
      </c>
      <c r="D108" s="13">
        <f>ROUND('Budget Template'!E91,-3)</f>
        <v>0</v>
      </c>
      <c r="E108" s="13">
        <f>ROUND('Budget Template'!F91,-3)</f>
        <v>0</v>
      </c>
      <c r="F108" s="13">
        <f>ROUND('Budget Template'!G91,-3)</f>
        <v>0</v>
      </c>
      <c r="G108" s="17">
        <f t="shared" si="9"/>
        <v>0</v>
      </c>
      <c r="I108" s="14"/>
    </row>
    <row r="109" spans="1:9" x14ac:dyDescent="0.25">
      <c r="B109" t="s">
        <v>12</v>
      </c>
      <c r="C109" s="13">
        <f>ROUND('Budget Template'!D92,-3)</f>
        <v>0</v>
      </c>
      <c r="D109" s="13">
        <f>ROUND('Budget Template'!E92,-3)</f>
        <v>0</v>
      </c>
      <c r="E109" s="13">
        <f>ROUND('Budget Template'!F92,-3)</f>
        <v>0</v>
      </c>
      <c r="F109" s="13">
        <f>ROUND('Budget Template'!G92,-3)</f>
        <v>0</v>
      </c>
      <c r="G109" s="17">
        <f t="shared" si="9"/>
        <v>0</v>
      </c>
      <c r="I109" s="14"/>
    </row>
    <row r="110" spans="1:9" x14ac:dyDescent="0.25">
      <c r="B110" t="s">
        <v>14</v>
      </c>
      <c r="C110" s="13">
        <f>ROUND('Budget Template'!D93,-3)</f>
        <v>5000</v>
      </c>
      <c r="D110" s="13">
        <f>ROUND('Budget Template'!E93,-3)</f>
        <v>0</v>
      </c>
      <c r="E110" s="13">
        <f>ROUND('Budget Template'!F93,-3)</f>
        <v>0</v>
      </c>
      <c r="F110" s="13">
        <f>ROUND('Budget Template'!G93,-3)</f>
        <v>0</v>
      </c>
      <c r="G110" s="17">
        <f t="shared" si="9"/>
        <v>5000</v>
      </c>
      <c r="I110" s="14"/>
    </row>
    <row r="111" spans="1:9" x14ac:dyDescent="0.25">
      <c r="A111" s="57" t="s">
        <v>15</v>
      </c>
      <c r="B111" s="58"/>
      <c r="C111" s="63">
        <f>SUM(C104:C110)</f>
        <v>4111000</v>
      </c>
      <c r="D111" s="63">
        <f>SUM(D104:D110)</f>
        <v>0</v>
      </c>
      <c r="E111" s="63">
        <f>SUM(E104:E110)</f>
        <v>0</v>
      </c>
      <c r="F111" s="63">
        <f>SUM(F104:F110)</f>
        <v>0</v>
      </c>
      <c r="G111" s="60">
        <f>SUM(G104:G110)</f>
        <v>4111000</v>
      </c>
      <c r="I111" s="14"/>
    </row>
    <row r="113" spans="1:9" x14ac:dyDescent="0.25">
      <c r="A113" s="57" t="s">
        <v>36</v>
      </c>
      <c r="B113" s="58"/>
      <c r="C113" s="63">
        <f>ROUND('Budget Template'!D99,-3)</f>
        <v>0</v>
      </c>
      <c r="D113" s="63">
        <f>ROUND('Budget Template'!E99,-3)</f>
        <v>0</v>
      </c>
      <c r="E113" s="63">
        <f>ROUND('Budget Template'!F99,-3)</f>
        <v>0</v>
      </c>
      <c r="F113" s="63">
        <f>ROUND('Budget Template'!G99,-3)</f>
        <v>0</v>
      </c>
      <c r="G113" s="60">
        <f>SUM(C113:F113)</f>
        <v>0</v>
      </c>
      <c r="I113" s="14"/>
    </row>
    <row r="114" spans="1:9" x14ac:dyDescent="0.25">
      <c r="C114" s="15"/>
      <c r="D114" s="15"/>
      <c r="E114" s="15"/>
      <c r="F114" s="15"/>
      <c r="G114" s="20"/>
      <c r="I114" s="14"/>
    </row>
    <row r="115" spans="1:9" ht="15.75" thickBot="1" x14ac:dyDescent="0.3">
      <c r="A115" s="8" t="s">
        <v>66</v>
      </c>
      <c r="B115" s="3"/>
      <c r="C115" s="97"/>
      <c r="D115" s="66">
        <f>D102-D111+D113</f>
        <v>0</v>
      </c>
      <c r="E115" s="66">
        <f>E102-E111+E113</f>
        <v>0</v>
      </c>
      <c r="F115" s="66">
        <f>F102-F111+F113</f>
        <v>0</v>
      </c>
      <c r="G115" s="18">
        <f>SUM(C115:F115)</f>
        <v>0</v>
      </c>
      <c r="I115" s="14"/>
    </row>
    <row r="116" spans="1:9" ht="15.75" thickTop="1" x14ac:dyDescent="0.25"/>
    <row r="117" spans="1:9" ht="30" x14ac:dyDescent="0.25">
      <c r="A117" s="9" t="s">
        <v>111</v>
      </c>
      <c r="B117" s="10"/>
      <c r="C117" s="11" t="s">
        <v>0</v>
      </c>
      <c r="D117" s="11" t="s">
        <v>32</v>
      </c>
      <c r="E117" s="11" t="s">
        <v>86</v>
      </c>
      <c r="F117" s="11" t="s">
        <v>28</v>
      </c>
      <c r="G117" s="21" t="s">
        <v>16</v>
      </c>
      <c r="I117" s="14"/>
    </row>
    <row r="118" spans="1:9" x14ac:dyDescent="0.25">
      <c r="A118" s="6" t="s">
        <v>1</v>
      </c>
      <c r="B118" t="s">
        <v>33</v>
      </c>
      <c r="C118" s="13">
        <f>ROUND('Budget Template'!D104,-3)</f>
        <v>441000</v>
      </c>
      <c r="D118" s="13">
        <f>ROUND('Budget Template'!E104,-3)</f>
        <v>0</v>
      </c>
      <c r="E118" s="13">
        <f>ROUND('Budget Template'!F104,-3)</f>
        <v>0</v>
      </c>
      <c r="F118" s="13">
        <f>ROUND('Budget Template'!G104,-3)</f>
        <v>0</v>
      </c>
      <c r="G118" s="17">
        <f t="shared" ref="G118:G123" si="10">SUM(C118:F118)</f>
        <v>441000</v>
      </c>
      <c r="I118" s="14"/>
    </row>
    <row r="119" spans="1:9" x14ac:dyDescent="0.25">
      <c r="B119" t="s">
        <v>4</v>
      </c>
      <c r="C119" s="13">
        <f>ROUND('Budget Template'!D105,-3)</f>
        <v>0</v>
      </c>
      <c r="D119" s="13">
        <f>ROUND('Budget Template'!E105,-3)</f>
        <v>0</v>
      </c>
      <c r="E119" s="13">
        <f>ROUND('Budget Template'!F105,-3)</f>
        <v>0</v>
      </c>
      <c r="F119" s="13">
        <f>ROUND('Budget Template'!G105,-3)</f>
        <v>0</v>
      </c>
      <c r="G119" s="17">
        <f t="shared" si="10"/>
        <v>0</v>
      </c>
      <c r="I119" s="14"/>
    </row>
    <row r="120" spans="1:9" x14ac:dyDescent="0.25">
      <c r="B120" t="s">
        <v>30</v>
      </c>
      <c r="C120" s="13">
        <f>ROUND('Budget Template'!D106,-3)</f>
        <v>0</v>
      </c>
      <c r="D120" s="13">
        <f>ROUND('Budget Template'!E106,-3)</f>
        <v>0</v>
      </c>
      <c r="E120" s="13">
        <f>ROUND('Budget Template'!F106,-3)</f>
        <v>0</v>
      </c>
      <c r="F120" s="13">
        <f>ROUND('Budget Template'!G106,-3)</f>
        <v>0</v>
      </c>
      <c r="G120" s="17">
        <f t="shared" si="10"/>
        <v>0</v>
      </c>
      <c r="I120" s="14"/>
    </row>
    <row r="121" spans="1:9" x14ac:dyDescent="0.25">
      <c r="B121" t="s">
        <v>5</v>
      </c>
      <c r="C121" s="13">
        <f>ROUND('Budget Template'!D107,-3)</f>
        <v>0</v>
      </c>
      <c r="D121" s="13">
        <f>ROUND('Budget Template'!E107,-3)</f>
        <v>0</v>
      </c>
      <c r="E121" s="13">
        <f>ROUND('Budget Template'!F107,-3)</f>
        <v>0</v>
      </c>
      <c r="F121" s="13">
        <f>ROUND('Budget Template'!G107,-3)</f>
        <v>0</v>
      </c>
      <c r="G121" s="17">
        <f t="shared" si="10"/>
        <v>0</v>
      </c>
      <c r="I121" s="14"/>
    </row>
    <row r="122" spans="1:9" x14ac:dyDescent="0.25">
      <c r="B122" t="s">
        <v>6</v>
      </c>
      <c r="C122" s="13">
        <f>ROUND('Budget Template'!D108,-3)</f>
        <v>0</v>
      </c>
      <c r="D122" s="13">
        <f>ROUND('Budget Template'!E108,-3)</f>
        <v>0</v>
      </c>
      <c r="E122" s="13">
        <f>ROUND('Budget Template'!F108,-3)</f>
        <v>0</v>
      </c>
      <c r="F122" s="13">
        <f>ROUND('Budget Template'!G108,-3)</f>
        <v>0</v>
      </c>
      <c r="G122" s="17">
        <f t="shared" si="10"/>
        <v>0</v>
      </c>
      <c r="I122" s="14"/>
    </row>
    <row r="123" spans="1:9" x14ac:dyDescent="0.25">
      <c r="B123" s="2" t="s">
        <v>7</v>
      </c>
      <c r="C123" s="13">
        <f>ROUND('Budget Template'!D109,-3)</f>
        <v>0</v>
      </c>
      <c r="D123" s="13">
        <f>ROUND('Budget Template'!E109,-3)</f>
        <v>0</v>
      </c>
      <c r="E123" s="13">
        <f>ROUND('Budget Template'!F109,-3)</f>
        <v>0</v>
      </c>
      <c r="F123" s="13">
        <f>ROUND('Budget Template'!G109,-3)</f>
        <v>0</v>
      </c>
      <c r="G123" s="17">
        <f t="shared" si="10"/>
        <v>0</v>
      </c>
      <c r="I123" s="14"/>
    </row>
    <row r="124" spans="1:9" x14ac:dyDescent="0.25">
      <c r="A124" s="57" t="s">
        <v>8</v>
      </c>
      <c r="B124" s="58"/>
      <c r="C124" s="63">
        <f>SUM(C118:C123)</f>
        <v>441000</v>
      </c>
      <c r="D124" s="63">
        <f>SUM(D118:D123)</f>
        <v>0</v>
      </c>
      <c r="E124" s="63">
        <f>SUM(E118:E123)</f>
        <v>0</v>
      </c>
      <c r="F124" s="63">
        <f>SUM(F118:F123)</f>
        <v>0</v>
      </c>
      <c r="G124" s="60">
        <f>SUM(G118:G123)</f>
        <v>441000</v>
      </c>
      <c r="I124" s="14"/>
    </row>
    <row r="125" spans="1:9" x14ac:dyDescent="0.25">
      <c r="C125" s="1"/>
      <c r="D125" s="1"/>
      <c r="E125" s="1"/>
      <c r="F125" s="1"/>
      <c r="G125" s="17"/>
      <c r="I125" s="14"/>
    </row>
    <row r="126" spans="1:9" x14ac:dyDescent="0.25">
      <c r="A126" s="6" t="s">
        <v>9</v>
      </c>
      <c r="B126" t="s">
        <v>10</v>
      </c>
      <c r="C126" s="13">
        <f>ROUND('Budget Template'!D112,-3)</f>
        <v>305000</v>
      </c>
      <c r="D126" s="13">
        <f>ROUND('Budget Template'!E112,-3)</f>
        <v>0</v>
      </c>
      <c r="E126" s="13">
        <f>ROUND('Budget Template'!F112,-3)</f>
        <v>1000</v>
      </c>
      <c r="F126" s="13">
        <f>ROUND('Budget Template'!G112,-3)</f>
        <v>0</v>
      </c>
      <c r="G126" s="17">
        <f>SUM(C126:F126)</f>
        <v>306000</v>
      </c>
      <c r="I126" s="14"/>
    </row>
    <row r="127" spans="1:9" x14ac:dyDescent="0.25">
      <c r="B127" t="s">
        <v>11</v>
      </c>
      <c r="C127" s="13">
        <f>ROUND('Budget Template'!D113,-3)</f>
        <v>86000</v>
      </c>
      <c r="D127" s="13">
        <f>ROUND('Budget Template'!E113,-3)</f>
        <v>0</v>
      </c>
      <c r="E127" s="13">
        <f>ROUND('Budget Template'!F113,-3)</f>
        <v>0</v>
      </c>
      <c r="F127" s="13">
        <f>ROUND('Budget Template'!G113,-3)</f>
        <v>0</v>
      </c>
      <c r="G127" s="17">
        <f t="shared" ref="G127:G132" si="11">SUM(C127:F127)</f>
        <v>86000</v>
      </c>
      <c r="I127" s="14"/>
    </row>
    <row r="128" spans="1:9" x14ac:dyDescent="0.25">
      <c r="B128" t="s">
        <v>92</v>
      </c>
      <c r="C128" s="13">
        <f>ROUND('Budget Template'!D114,-3)</f>
        <v>50000</v>
      </c>
      <c r="D128" s="13">
        <f>ROUND('Budget Template'!E114,-3)</f>
        <v>0</v>
      </c>
      <c r="E128" s="13">
        <f>ROUND('Budget Template'!F114,-3)</f>
        <v>4000</v>
      </c>
      <c r="F128" s="13">
        <f>ROUND('Budget Template'!G114,-3)</f>
        <v>0</v>
      </c>
      <c r="G128" s="17">
        <f t="shared" si="11"/>
        <v>54000</v>
      </c>
      <c r="I128" s="14"/>
    </row>
    <row r="129" spans="1:9" x14ac:dyDescent="0.25">
      <c r="B129" t="s">
        <v>13</v>
      </c>
      <c r="C129" s="13">
        <f>ROUND('Budget Template'!D115,-3)</f>
        <v>0</v>
      </c>
      <c r="D129" s="13">
        <f>ROUND('Budget Template'!E115,-3)</f>
        <v>0</v>
      </c>
      <c r="E129" s="13">
        <f>ROUND('Budget Template'!F115,-3)</f>
        <v>0</v>
      </c>
      <c r="F129" s="13">
        <f>ROUND('Budget Template'!G115,-3)</f>
        <v>0</v>
      </c>
      <c r="G129" s="17">
        <f t="shared" si="11"/>
        <v>0</v>
      </c>
      <c r="I129" s="14"/>
    </row>
    <row r="130" spans="1:9" x14ac:dyDescent="0.25">
      <c r="B130" t="s">
        <v>29</v>
      </c>
      <c r="C130" s="13">
        <f>ROUND('Budget Template'!D116,-3)</f>
        <v>0</v>
      </c>
      <c r="D130" s="13">
        <f>ROUND('Budget Template'!E116,-3)</f>
        <v>0</v>
      </c>
      <c r="E130" s="13">
        <f>ROUND('Budget Template'!F116,-3)</f>
        <v>0</v>
      </c>
      <c r="F130" s="13">
        <f>ROUND('Budget Template'!G116,-3)</f>
        <v>0</v>
      </c>
      <c r="G130" s="17">
        <f t="shared" si="11"/>
        <v>0</v>
      </c>
      <c r="I130" s="14"/>
    </row>
    <row r="131" spans="1:9" x14ac:dyDescent="0.25">
      <c r="B131" t="s">
        <v>12</v>
      </c>
      <c r="C131" s="13">
        <f>ROUND('Budget Template'!D117,-3)</f>
        <v>0</v>
      </c>
      <c r="D131" s="13">
        <f>ROUND('Budget Template'!E117,-3)</f>
        <v>0</v>
      </c>
      <c r="E131" s="13">
        <f>ROUND('Budget Template'!F117,-3)</f>
        <v>0</v>
      </c>
      <c r="F131" s="13">
        <f>ROUND('Budget Template'!G117,-3)</f>
        <v>0</v>
      </c>
      <c r="G131" s="17">
        <f t="shared" si="11"/>
        <v>0</v>
      </c>
      <c r="I131" s="14"/>
    </row>
    <row r="132" spans="1:9" x14ac:dyDescent="0.25">
      <c r="B132" t="s">
        <v>14</v>
      </c>
      <c r="C132" s="13">
        <f>ROUND('Budget Template'!D118,-3)</f>
        <v>0</v>
      </c>
      <c r="D132" s="13">
        <f>ROUND('Budget Template'!E118,-3)</f>
        <v>0</v>
      </c>
      <c r="E132" s="13">
        <f>ROUND('Budget Template'!F118,-3)</f>
        <v>0</v>
      </c>
      <c r="F132" s="13">
        <f>ROUND('Budget Template'!G118,-3)</f>
        <v>0</v>
      </c>
      <c r="G132" s="17">
        <f t="shared" si="11"/>
        <v>0</v>
      </c>
      <c r="I132" s="14"/>
    </row>
    <row r="133" spans="1:9" x14ac:dyDescent="0.25">
      <c r="A133" s="57" t="s">
        <v>15</v>
      </c>
      <c r="B133" s="58"/>
      <c r="C133" s="63">
        <f>SUM(C126:C132)</f>
        <v>441000</v>
      </c>
      <c r="D133" s="63">
        <f>SUM(D126:D132)</f>
        <v>0</v>
      </c>
      <c r="E133" s="63">
        <f>SUM(E126:E132)</f>
        <v>5000</v>
      </c>
      <c r="F133" s="63">
        <f>SUM(F126:F132)</f>
        <v>0</v>
      </c>
      <c r="G133" s="60">
        <f>SUM(G126:G132)</f>
        <v>446000</v>
      </c>
      <c r="I133" s="14"/>
    </row>
    <row r="135" spans="1:9" x14ac:dyDescent="0.25">
      <c r="A135" s="57" t="s">
        <v>36</v>
      </c>
      <c r="B135" s="58"/>
      <c r="C135" s="63">
        <f>ROUND('Budget Template'!D124,-3)</f>
        <v>0</v>
      </c>
      <c r="D135" s="63">
        <f>ROUND('Budget Template'!E124,-3)</f>
        <v>0</v>
      </c>
      <c r="E135" s="63">
        <f>ROUND('Budget Template'!F124,-3)</f>
        <v>0</v>
      </c>
      <c r="F135" s="63">
        <f>ROUND('Budget Template'!G124,-3)</f>
        <v>0</v>
      </c>
      <c r="G135" s="60">
        <f>SUM(C135:F135)</f>
        <v>0</v>
      </c>
      <c r="I135" s="14"/>
    </row>
    <row r="136" spans="1:9" x14ac:dyDescent="0.25">
      <c r="C136" s="15"/>
      <c r="D136" s="15"/>
      <c r="E136" s="15"/>
      <c r="F136" s="15"/>
      <c r="G136" s="20"/>
      <c r="I136" s="14"/>
    </row>
    <row r="137" spans="1:9" ht="15.75" thickBot="1" x14ac:dyDescent="0.3">
      <c r="A137" s="8" t="s">
        <v>66</v>
      </c>
      <c r="B137" s="3"/>
      <c r="C137" s="97"/>
      <c r="D137" s="66">
        <f>D124-D133+D135</f>
        <v>0</v>
      </c>
      <c r="E137" s="66">
        <f>E124-E133+E135</f>
        <v>-5000</v>
      </c>
      <c r="F137" s="66">
        <f>F124-F133+F135</f>
        <v>0</v>
      </c>
      <c r="G137" s="18">
        <f>SUM(C137:F137)</f>
        <v>-5000</v>
      </c>
      <c r="I137" s="14"/>
    </row>
    <row r="138" spans="1:9" ht="15.75" thickTop="1" x14ac:dyDescent="0.25"/>
    <row r="139" spans="1:9" ht="30" x14ac:dyDescent="0.25">
      <c r="A139" s="9" t="s">
        <v>112</v>
      </c>
      <c r="B139" s="10"/>
      <c r="C139" s="11" t="s">
        <v>0</v>
      </c>
      <c r="D139" s="11" t="s">
        <v>32</v>
      </c>
      <c r="E139" s="11" t="s">
        <v>86</v>
      </c>
      <c r="F139" s="11" t="s">
        <v>28</v>
      </c>
      <c r="G139" s="21" t="s">
        <v>16</v>
      </c>
      <c r="I139" s="14"/>
    </row>
    <row r="140" spans="1:9" x14ac:dyDescent="0.25">
      <c r="A140" s="6" t="s">
        <v>1</v>
      </c>
      <c r="B140" t="s">
        <v>33</v>
      </c>
      <c r="C140" s="13">
        <f>ROUND('Budget Template'!D129,-3)</f>
        <v>11585000</v>
      </c>
      <c r="D140" s="13">
        <f>ROUND('Budget Template'!E129,-3)</f>
        <v>87000</v>
      </c>
      <c r="E140" s="13">
        <f>ROUND('Budget Template'!F129,-3)</f>
        <v>0</v>
      </c>
      <c r="F140" s="13">
        <f>ROUND('Budget Template'!G129,-3)</f>
        <v>89000</v>
      </c>
      <c r="G140" s="17">
        <f t="shared" ref="G140:G145" si="12">SUM(C140:F140)</f>
        <v>11761000</v>
      </c>
      <c r="I140" s="14"/>
    </row>
    <row r="141" spans="1:9" x14ac:dyDescent="0.25">
      <c r="B141" t="s">
        <v>4</v>
      </c>
      <c r="C141" s="13">
        <f>ROUND('Budget Template'!D130,-3)</f>
        <v>0</v>
      </c>
      <c r="D141" s="13">
        <f>ROUND('Budget Template'!E130,-3)</f>
        <v>0</v>
      </c>
      <c r="E141" s="13">
        <f>ROUND('Budget Template'!F130,-3)</f>
        <v>0</v>
      </c>
      <c r="F141" s="13">
        <f>ROUND('Budget Template'!G130,-3)</f>
        <v>0</v>
      </c>
      <c r="G141" s="17">
        <f t="shared" si="12"/>
        <v>0</v>
      </c>
      <c r="I141" s="14"/>
    </row>
    <row r="142" spans="1:9" x14ac:dyDescent="0.25">
      <c r="B142" t="s">
        <v>30</v>
      </c>
      <c r="C142" s="13">
        <f>ROUND('Budget Template'!D131,-3)</f>
        <v>0</v>
      </c>
      <c r="D142" s="13">
        <f>ROUND('Budget Template'!E131,-3)</f>
        <v>0</v>
      </c>
      <c r="E142" s="13">
        <f>ROUND('Budget Template'!F131,-3)</f>
        <v>0</v>
      </c>
      <c r="F142" s="13">
        <f>ROUND('Budget Template'!G131,-3)</f>
        <v>0</v>
      </c>
      <c r="G142" s="17">
        <f t="shared" si="12"/>
        <v>0</v>
      </c>
      <c r="I142" s="14"/>
    </row>
    <row r="143" spans="1:9" x14ac:dyDescent="0.25">
      <c r="B143" t="s">
        <v>5</v>
      </c>
      <c r="C143" s="13">
        <f>ROUND('Budget Template'!D132,-3)</f>
        <v>0</v>
      </c>
      <c r="D143" s="13">
        <f>ROUND('Budget Template'!E132,-3)</f>
        <v>0</v>
      </c>
      <c r="E143" s="13">
        <f>ROUND('Budget Template'!F132,-3)</f>
        <v>0</v>
      </c>
      <c r="F143" s="13">
        <f>ROUND('Budget Template'!G132,-3)</f>
        <v>0</v>
      </c>
      <c r="G143" s="17">
        <f t="shared" si="12"/>
        <v>0</v>
      </c>
      <c r="I143" s="14"/>
    </row>
    <row r="144" spans="1:9" x14ac:dyDescent="0.25">
      <c r="B144" t="s">
        <v>6</v>
      </c>
      <c r="C144" s="13">
        <f>ROUND('Budget Template'!D133,-3)</f>
        <v>0</v>
      </c>
      <c r="D144" s="13">
        <f>ROUND('Budget Template'!E133,-3)</f>
        <v>0</v>
      </c>
      <c r="E144" s="13">
        <f>ROUND('Budget Template'!F133,-3)</f>
        <v>0</v>
      </c>
      <c r="F144" s="13">
        <f>ROUND('Budget Template'!G133,-3)</f>
        <v>0</v>
      </c>
      <c r="G144" s="17">
        <f t="shared" si="12"/>
        <v>0</v>
      </c>
      <c r="I144" s="14"/>
    </row>
    <row r="145" spans="1:9" x14ac:dyDescent="0.25">
      <c r="B145" s="2" t="s">
        <v>7</v>
      </c>
      <c r="C145" s="13">
        <f>ROUND('Budget Template'!D134,-3)</f>
        <v>0</v>
      </c>
      <c r="D145" s="13">
        <f>ROUND('Budget Template'!E134,-3)</f>
        <v>0</v>
      </c>
      <c r="E145" s="13">
        <f>ROUND('Budget Template'!F134,-3)</f>
        <v>0</v>
      </c>
      <c r="F145" s="13">
        <f>ROUND('Budget Template'!G134,-3)</f>
        <v>614000</v>
      </c>
      <c r="G145" s="17">
        <f t="shared" si="12"/>
        <v>614000</v>
      </c>
      <c r="I145" s="14"/>
    </row>
    <row r="146" spans="1:9" x14ac:dyDescent="0.25">
      <c r="A146" s="57" t="s">
        <v>8</v>
      </c>
      <c r="B146" s="58"/>
      <c r="C146" s="63">
        <f>SUM(C140:C145)</f>
        <v>11585000</v>
      </c>
      <c r="D146" s="63">
        <f>SUM(D140:D145)</f>
        <v>87000</v>
      </c>
      <c r="E146" s="63">
        <f>SUM(E140:E145)</f>
        <v>0</v>
      </c>
      <c r="F146" s="63">
        <f>SUM(F140:F145)</f>
        <v>703000</v>
      </c>
      <c r="G146" s="60">
        <f>SUM(G140:G145)</f>
        <v>12375000</v>
      </c>
      <c r="I146" s="14"/>
    </row>
    <row r="147" spans="1:9" x14ac:dyDescent="0.25">
      <c r="C147" s="1"/>
      <c r="D147" s="1"/>
      <c r="E147" s="1"/>
      <c r="F147" s="1"/>
      <c r="G147" s="17"/>
      <c r="I147" s="14"/>
    </row>
    <row r="148" spans="1:9" x14ac:dyDescent="0.25">
      <c r="A148" s="6" t="s">
        <v>9</v>
      </c>
      <c r="B148" t="s">
        <v>10</v>
      </c>
      <c r="C148" s="13">
        <f>ROUND('Budget Template'!D137,-3)</f>
        <v>7860000</v>
      </c>
      <c r="D148" s="13">
        <f>ROUND('Budget Template'!E137,-3)</f>
        <v>0</v>
      </c>
      <c r="E148" s="13">
        <f>ROUND('Budget Template'!F137,-3)</f>
        <v>0</v>
      </c>
      <c r="F148" s="13">
        <f>ROUND('Budget Template'!G137,-3)</f>
        <v>346000</v>
      </c>
      <c r="G148" s="17">
        <f>SUM(C148:F148)</f>
        <v>8206000</v>
      </c>
      <c r="I148" s="14"/>
    </row>
    <row r="149" spans="1:9" x14ac:dyDescent="0.25">
      <c r="B149" t="s">
        <v>11</v>
      </c>
      <c r="C149" s="13">
        <f>ROUND('Budget Template'!D138,-3)</f>
        <v>1552000</v>
      </c>
      <c r="D149" s="13">
        <f>ROUND('Budget Template'!E138,-3)</f>
        <v>0</v>
      </c>
      <c r="E149" s="13">
        <f>ROUND('Budget Template'!F138,-3)</f>
        <v>0</v>
      </c>
      <c r="F149" s="13">
        <f>ROUND('Budget Template'!G138,-3)</f>
        <v>73000</v>
      </c>
      <c r="G149" s="17">
        <f t="shared" ref="G149:G154" si="13">SUM(C149:F149)</f>
        <v>1625000</v>
      </c>
      <c r="I149" s="14"/>
    </row>
    <row r="150" spans="1:9" x14ac:dyDescent="0.25">
      <c r="B150" t="s">
        <v>92</v>
      </c>
      <c r="C150" s="13">
        <f>ROUND('Budget Template'!D139,-3)</f>
        <v>1611000</v>
      </c>
      <c r="D150" s="13">
        <f>ROUND('Budget Template'!E139,-3)</f>
        <v>87000</v>
      </c>
      <c r="E150" s="13">
        <f>ROUND('Budget Template'!F139,-3)</f>
        <v>0</v>
      </c>
      <c r="F150" s="13">
        <f>ROUND('Budget Template'!G139,-3)</f>
        <v>282000</v>
      </c>
      <c r="G150" s="17">
        <f t="shared" si="13"/>
        <v>1980000</v>
      </c>
      <c r="I150" s="14"/>
    </row>
    <row r="151" spans="1:9" x14ac:dyDescent="0.25">
      <c r="B151" t="s">
        <v>13</v>
      </c>
      <c r="C151" s="13">
        <f>ROUND('Budget Template'!D140,-3)</f>
        <v>525000</v>
      </c>
      <c r="D151" s="13">
        <f>ROUND('Budget Template'!E140,-3)</f>
        <v>0</v>
      </c>
      <c r="E151" s="13">
        <f>ROUND('Budget Template'!F140,-3)</f>
        <v>0</v>
      </c>
      <c r="F151" s="13">
        <f>ROUND('Budget Template'!G140,-3)</f>
        <v>0</v>
      </c>
      <c r="G151" s="17">
        <f t="shared" si="13"/>
        <v>525000</v>
      </c>
      <c r="I151" s="14"/>
    </row>
    <row r="152" spans="1:9" x14ac:dyDescent="0.25">
      <c r="B152" t="s">
        <v>29</v>
      </c>
      <c r="C152" s="13">
        <f>ROUND('Budget Template'!D141,-3)</f>
        <v>0</v>
      </c>
      <c r="D152" s="13">
        <f>ROUND('Budget Template'!E141,-3)</f>
        <v>0</v>
      </c>
      <c r="E152" s="13">
        <f>ROUND('Budget Template'!F141,-3)</f>
        <v>0</v>
      </c>
      <c r="F152" s="13">
        <f>ROUND('Budget Template'!G141,-3)</f>
        <v>0</v>
      </c>
      <c r="G152" s="17">
        <f t="shared" si="13"/>
        <v>0</v>
      </c>
      <c r="I152" s="14"/>
    </row>
    <row r="153" spans="1:9" x14ac:dyDescent="0.25">
      <c r="B153" t="s">
        <v>12</v>
      </c>
      <c r="C153" s="13">
        <f>ROUND('Budget Template'!D142,-3)</f>
        <v>0</v>
      </c>
      <c r="D153" s="13">
        <f>ROUND('Budget Template'!E142,-3)</f>
        <v>0</v>
      </c>
      <c r="E153" s="13">
        <f>ROUND('Budget Template'!F142,-3)</f>
        <v>0</v>
      </c>
      <c r="F153" s="13">
        <f>ROUND('Budget Template'!G142,-3)</f>
        <v>0</v>
      </c>
      <c r="G153" s="17">
        <f t="shared" si="13"/>
        <v>0</v>
      </c>
      <c r="I153" s="14"/>
    </row>
    <row r="154" spans="1:9" x14ac:dyDescent="0.25">
      <c r="B154" t="s">
        <v>14</v>
      </c>
      <c r="C154" s="13">
        <f>ROUND('Budget Template'!D143,-3)</f>
        <v>37000</v>
      </c>
      <c r="D154" s="13">
        <f>ROUND('Budget Template'!E143,-3)</f>
        <v>0</v>
      </c>
      <c r="E154" s="13">
        <f>ROUND('Budget Template'!F143,-3)</f>
        <v>0</v>
      </c>
      <c r="F154" s="13">
        <f>ROUND('Budget Template'!G143,-3)</f>
        <v>2000</v>
      </c>
      <c r="G154" s="17">
        <f t="shared" si="13"/>
        <v>39000</v>
      </c>
      <c r="I154" s="14"/>
    </row>
    <row r="155" spans="1:9" x14ac:dyDescent="0.25">
      <c r="A155" s="57" t="s">
        <v>15</v>
      </c>
      <c r="B155" s="58"/>
      <c r="C155" s="63">
        <f>SUM(C148:C154)</f>
        <v>11585000</v>
      </c>
      <c r="D155" s="63">
        <f>SUM(D148:D154)</f>
        <v>87000</v>
      </c>
      <c r="E155" s="63">
        <f>SUM(E148:E154)</f>
        <v>0</v>
      </c>
      <c r="F155" s="63">
        <f>SUM(F148:F154)</f>
        <v>703000</v>
      </c>
      <c r="G155" s="60">
        <f>SUM(G148:G154)</f>
        <v>12375000</v>
      </c>
      <c r="I155" s="14"/>
    </row>
    <row r="157" spans="1:9" x14ac:dyDescent="0.25">
      <c r="A157" s="57" t="s">
        <v>36</v>
      </c>
      <c r="B157" s="58"/>
      <c r="C157" s="63">
        <f>ROUND('Budget Template'!D149,-3)</f>
        <v>0</v>
      </c>
      <c r="D157" s="63">
        <f>ROUND('Budget Template'!E149,-3)</f>
        <v>0</v>
      </c>
      <c r="E157" s="63">
        <f>ROUND('Budget Template'!F149,-3)</f>
        <v>0</v>
      </c>
      <c r="F157" s="63">
        <f>ROUND('Budget Template'!G149,-3)</f>
        <v>0</v>
      </c>
      <c r="G157" s="60">
        <f>SUM(C157:F157)</f>
        <v>0</v>
      </c>
      <c r="I157" s="14"/>
    </row>
    <row r="158" spans="1:9" x14ac:dyDescent="0.25">
      <c r="C158" s="15"/>
      <c r="D158" s="15"/>
      <c r="E158" s="15"/>
      <c r="F158" s="15"/>
      <c r="G158" s="20"/>
      <c r="I158" s="14"/>
    </row>
    <row r="159" spans="1:9" ht="15.75" thickBot="1" x14ac:dyDescent="0.3">
      <c r="A159" s="8" t="s">
        <v>66</v>
      </c>
      <c r="B159" s="3"/>
      <c r="C159" s="97"/>
      <c r="D159" s="66">
        <f>D146-D155+D157</f>
        <v>0</v>
      </c>
      <c r="E159" s="66">
        <f>E146-E155+E157</f>
        <v>0</v>
      </c>
      <c r="F159" s="66">
        <f>F146-F155+F157</f>
        <v>0</v>
      </c>
      <c r="G159" s="18">
        <f>SUM(C159:F159)</f>
        <v>0</v>
      </c>
      <c r="I159" s="14"/>
    </row>
    <row r="160" spans="1:9" ht="15.75" thickTop="1" x14ac:dyDescent="0.25">
      <c r="C160" s="13"/>
      <c r="D160" s="13"/>
      <c r="E160" s="13"/>
      <c r="F160" s="13"/>
      <c r="G160" s="20"/>
      <c r="I160" s="14"/>
    </row>
    <row r="161" spans="1:9" ht="30" x14ac:dyDescent="0.25">
      <c r="A161" s="9" t="s">
        <v>18</v>
      </c>
      <c r="B161" s="10"/>
      <c r="C161" s="11" t="s">
        <v>0</v>
      </c>
      <c r="D161" s="11" t="s">
        <v>32</v>
      </c>
      <c r="E161" s="11" t="s">
        <v>86</v>
      </c>
      <c r="F161" s="11" t="s">
        <v>28</v>
      </c>
      <c r="G161" s="21" t="s">
        <v>16</v>
      </c>
      <c r="I161" s="14"/>
    </row>
    <row r="162" spans="1:9" x14ac:dyDescent="0.25">
      <c r="A162" s="6" t="s">
        <v>1</v>
      </c>
      <c r="B162" t="s">
        <v>33</v>
      </c>
      <c r="C162" s="13">
        <f>ROUND('Budget Template'!D154,-3)</f>
        <v>18022000</v>
      </c>
      <c r="D162" s="13">
        <f>ROUND('Budget Template'!E154,-3)</f>
        <v>117000</v>
      </c>
      <c r="E162" s="13">
        <f>ROUND('Budget Template'!F154,-3)</f>
        <v>0</v>
      </c>
      <c r="F162" s="13">
        <f>ROUND('Budget Template'!G154,-3)</f>
        <v>0</v>
      </c>
      <c r="G162" s="17">
        <f t="shared" ref="G162:G167" si="14">SUM(C162:F162)</f>
        <v>18139000</v>
      </c>
      <c r="I162" s="14"/>
    </row>
    <row r="163" spans="1:9" x14ac:dyDescent="0.25">
      <c r="B163" t="s">
        <v>4</v>
      </c>
      <c r="C163" s="13">
        <f>ROUND('Budget Template'!D155,-3)</f>
        <v>0</v>
      </c>
      <c r="D163" s="13">
        <f>ROUND('Budget Template'!E155,-3)</f>
        <v>0</v>
      </c>
      <c r="E163" s="13">
        <f>ROUND('Budget Template'!F155,-3)</f>
        <v>0</v>
      </c>
      <c r="F163" s="13">
        <f>ROUND('Budget Template'!G155,-3)</f>
        <v>0</v>
      </c>
      <c r="G163" s="17">
        <f t="shared" si="14"/>
        <v>0</v>
      </c>
      <c r="I163" s="14"/>
    </row>
    <row r="164" spans="1:9" x14ac:dyDescent="0.25">
      <c r="B164" t="s">
        <v>30</v>
      </c>
      <c r="C164" s="13">
        <f>ROUND('Budget Template'!D156,-3)</f>
        <v>0</v>
      </c>
      <c r="D164" s="13">
        <f>ROUND('Budget Template'!E156,-3)</f>
        <v>0</v>
      </c>
      <c r="E164" s="13">
        <f>ROUND('Budget Template'!F156,-3)</f>
        <v>0</v>
      </c>
      <c r="F164" s="13">
        <f>ROUND('Budget Template'!G156,-3)</f>
        <v>0</v>
      </c>
      <c r="G164" s="17">
        <f t="shared" si="14"/>
        <v>0</v>
      </c>
      <c r="I164" s="14"/>
    </row>
    <row r="165" spans="1:9" x14ac:dyDescent="0.25">
      <c r="B165" t="s">
        <v>5</v>
      </c>
      <c r="C165" s="13">
        <f>ROUND('Budget Template'!D157,-3)</f>
        <v>0</v>
      </c>
      <c r="D165" s="13">
        <f>ROUND('Budget Template'!E157,-3)</f>
        <v>0</v>
      </c>
      <c r="E165" s="13">
        <f>ROUND('Budget Template'!F157,-3)</f>
        <v>0</v>
      </c>
      <c r="F165" s="13">
        <f>ROUND('Budget Template'!G157,-3)</f>
        <v>0</v>
      </c>
      <c r="G165" s="17">
        <f t="shared" si="14"/>
        <v>0</v>
      </c>
      <c r="I165" s="14"/>
    </row>
    <row r="166" spans="1:9" x14ac:dyDescent="0.25">
      <c r="B166" t="s">
        <v>6</v>
      </c>
      <c r="C166" s="13">
        <f>ROUND('Budget Template'!D158,-3)</f>
        <v>0</v>
      </c>
      <c r="D166" s="13">
        <f>ROUND('Budget Template'!E158,-3)</f>
        <v>0</v>
      </c>
      <c r="E166" s="13">
        <f>ROUND('Budget Template'!F158,-3)</f>
        <v>0</v>
      </c>
      <c r="F166" s="13">
        <f>ROUND('Budget Template'!G158,-3)</f>
        <v>0</v>
      </c>
      <c r="G166" s="17">
        <f t="shared" si="14"/>
        <v>0</v>
      </c>
      <c r="I166" s="14"/>
    </row>
    <row r="167" spans="1:9" x14ac:dyDescent="0.25">
      <c r="B167" s="2" t="s">
        <v>7</v>
      </c>
      <c r="C167" s="13">
        <f>ROUND('Budget Template'!D159,-3)</f>
        <v>0</v>
      </c>
      <c r="D167" s="13">
        <f>ROUND('Budget Template'!E159,-3)</f>
        <v>0</v>
      </c>
      <c r="E167" s="13">
        <f>ROUND('Budget Template'!F159,-3)</f>
        <v>0</v>
      </c>
      <c r="F167" s="13">
        <f>ROUND('Budget Template'!G159,-3)</f>
        <v>2474000</v>
      </c>
      <c r="G167" s="17">
        <f t="shared" si="14"/>
        <v>2474000</v>
      </c>
      <c r="I167" s="14"/>
    </row>
    <row r="168" spans="1:9" x14ac:dyDescent="0.25">
      <c r="A168" s="57" t="s">
        <v>8</v>
      </c>
      <c r="B168" s="58"/>
      <c r="C168" s="63">
        <f>SUM(C162:C167)</f>
        <v>18022000</v>
      </c>
      <c r="D168" s="63">
        <f>SUM(D162:D167)</f>
        <v>117000</v>
      </c>
      <c r="E168" s="63">
        <f>SUM(E162:E167)</f>
        <v>0</v>
      </c>
      <c r="F168" s="63">
        <f>SUM(F162:F167)</f>
        <v>2474000</v>
      </c>
      <c r="G168" s="60">
        <f>SUM(G162:G167)</f>
        <v>20613000</v>
      </c>
      <c r="I168" s="14"/>
    </row>
    <row r="169" spans="1:9" x14ac:dyDescent="0.25">
      <c r="C169" s="1"/>
      <c r="D169" s="1"/>
      <c r="E169" s="1"/>
      <c r="F169" s="1"/>
      <c r="G169" s="17"/>
      <c r="I169" s="14"/>
    </row>
    <row r="170" spans="1:9" x14ac:dyDescent="0.25">
      <c r="A170" s="6" t="s">
        <v>9</v>
      </c>
      <c r="B170" t="s">
        <v>10</v>
      </c>
      <c r="C170" s="13">
        <f>ROUND('Budget Template'!D162,-3)</f>
        <v>11650000</v>
      </c>
      <c r="D170" s="13">
        <f>ROUND('Budget Template'!E162,-3)</f>
        <v>0</v>
      </c>
      <c r="E170" s="13">
        <f>ROUND('Budget Template'!F162,-3)</f>
        <v>148000</v>
      </c>
      <c r="F170" s="13">
        <f>ROUND('Budget Template'!G162,-3)</f>
        <v>857000</v>
      </c>
      <c r="G170" s="17">
        <f>SUM(C170:F170)</f>
        <v>12655000</v>
      </c>
      <c r="I170" s="14"/>
    </row>
    <row r="171" spans="1:9" x14ac:dyDescent="0.25">
      <c r="B171" t="s">
        <v>11</v>
      </c>
      <c r="C171" s="13">
        <f>ROUND('Budget Template'!D163,-3)</f>
        <v>4809000</v>
      </c>
      <c r="D171" s="13">
        <f>ROUND('Budget Template'!E163,-3)</f>
        <v>0</v>
      </c>
      <c r="E171" s="13">
        <f>ROUND('Budget Template'!F163,-3)</f>
        <v>0</v>
      </c>
      <c r="F171" s="13">
        <f>ROUND('Budget Template'!G163,-3)</f>
        <v>229000</v>
      </c>
      <c r="G171" s="17">
        <f t="shared" ref="G171:G176" si="15">SUM(C171:F171)</f>
        <v>5038000</v>
      </c>
      <c r="I171" s="14"/>
    </row>
    <row r="172" spans="1:9" x14ac:dyDescent="0.25">
      <c r="B172" t="s">
        <v>92</v>
      </c>
      <c r="C172" s="13">
        <f>ROUND('Budget Template'!D164,-3)</f>
        <v>1447000</v>
      </c>
      <c r="D172" s="13">
        <f>ROUND('Budget Template'!E164,-3)</f>
        <v>202000</v>
      </c>
      <c r="E172" s="13">
        <f>ROUND('Budget Template'!F164,-3)</f>
        <v>0</v>
      </c>
      <c r="F172" s="13">
        <f>ROUND('Budget Template'!G164,-3)</f>
        <v>1383000</v>
      </c>
      <c r="G172" s="17">
        <f t="shared" si="15"/>
        <v>3032000</v>
      </c>
      <c r="I172" s="14"/>
    </row>
    <row r="173" spans="1:9" x14ac:dyDescent="0.25">
      <c r="B173" t="s">
        <v>13</v>
      </c>
      <c r="C173" s="13">
        <f>ROUND('Budget Template'!D165,-3)</f>
        <v>0</v>
      </c>
      <c r="D173" s="13">
        <f>ROUND('Budget Template'!E165,-3)</f>
        <v>111000</v>
      </c>
      <c r="E173" s="13">
        <f>ROUND('Budget Template'!F165,-3)</f>
        <v>482000</v>
      </c>
      <c r="F173" s="13">
        <f>ROUND('Budget Template'!G165,-3)</f>
        <v>5000</v>
      </c>
      <c r="G173" s="17">
        <f t="shared" si="15"/>
        <v>598000</v>
      </c>
      <c r="I173" s="14"/>
    </row>
    <row r="174" spans="1:9" x14ac:dyDescent="0.25">
      <c r="B174" t="s">
        <v>29</v>
      </c>
      <c r="C174" s="13">
        <f>ROUND('Budget Template'!D166,-3)</f>
        <v>0</v>
      </c>
      <c r="D174" s="13">
        <f>ROUND('Budget Template'!E166,-3)</f>
        <v>0</v>
      </c>
      <c r="E174" s="13">
        <f>ROUND('Budget Template'!F166,-3)</f>
        <v>46000</v>
      </c>
      <c r="F174" s="13">
        <f>ROUND('Budget Template'!G166,-3)</f>
        <v>0</v>
      </c>
      <c r="G174" s="17">
        <f t="shared" si="15"/>
        <v>46000</v>
      </c>
      <c r="I174" s="14"/>
    </row>
    <row r="175" spans="1:9" x14ac:dyDescent="0.25">
      <c r="B175" t="s">
        <v>12</v>
      </c>
      <c r="C175" s="13">
        <f>ROUND('Budget Template'!D167,-3)</f>
        <v>0</v>
      </c>
      <c r="D175" s="13">
        <f>ROUND('Budget Template'!E167,-3)</f>
        <v>0</v>
      </c>
      <c r="E175" s="13">
        <f>ROUND('Budget Template'!F167,-3)</f>
        <v>0</v>
      </c>
      <c r="F175" s="13">
        <f>ROUND('Budget Template'!G167,-3)</f>
        <v>0</v>
      </c>
      <c r="G175" s="17">
        <f t="shared" si="15"/>
        <v>0</v>
      </c>
      <c r="I175" s="14"/>
    </row>
    <row r="176" spans="1:9" x14ac:dyDescent="0.25">
      <c r="B176" t="s">
        <v>14</v>
      </c>
      <c r="C176" s="13">
        <f>ROUND('Budget Template'!D168,-3)</f>
        <v>116000</v>
      </c>
      <c r="D176" s="13">
        <f>ROUND('Budget Template'!E168,-3)</f>
        <v>0</v>
      </c>
      <c r="E176" s="13">
        <f>ROUND('Budget Template'!F168,-3)</f>
        <v>8000</v>
      </c>
      <c r="F176" s="13">
        <f>ROUND('Budget Template'!G168,-3)</f>
        <v>1000</v>
      </c>
      <c r="G176" s="17">
        <f t="shared" si="15"/>
        <v>125000</v>
      </c>
      <c r="I176" s="14"/>
    </row>
    <row r="177" spans="1:9" x14ac:dyDescent="0.25">
      <c r="A177" s="57" t="s">
        <v>15</v>
      </c>
      <c r="B177" s="58"/>
      <c r="C177" s="63">
        <f>SUM(C170:C176)</f>
        <v>18022000</v>
      </c>
      <c r="D177" s="63">
        <f>SUM(D170:D176)</f>
        <v>313000</v>
      </c>
      <c r="E177" s="63">
        <f>SUM(E170:E176)</f>
        <v>684000</v>
      </c>
      <c r="F177" s="63">
        <f>SUM(F170:F176)</f>
        <v>2475000</v>
      </c>
      <c r="G177" s="60">
        <f>SUM(G170:G176)</f>
        <v>21494000</v>
      </c>
      <c r="I177" s="14"/>
    </row>
    <row r="179" spans="1:9" x14ac:dyDescent="0.25">
      <c r="A179" s="57" t="s">
        <v>36</v>
      </c>
      <c r="B179" s="58"/>
      <c r="C179" s="63">
        <f>ROUND('Budget Template'!D174,-3)</f>
        <v>0</v>
      </c>
      <c r="D179" s="63">
        <f>ROUND('Budget Template'!E174,-3)</f>
        <v>0</v>
      </c>
      <c r="E179" s="63">
        <f>ROUND('Budget Template'!F174,-3)</f>
        <v>0</v>
      </c>
      <c r="F179" s="63">
        <f>ROUND('Budget Template'!G174,-3)</f>
        <v>0</v>
      </c>
      <c r="G179" s="60">
        <f>SUM(C179:F179)</f>
        <v>0</v>
      </c>
      <c r="I179" s="14"/>
    </row>
    <row r="180" spans="1:9" x14ac:dyDescent="0.25">
      <c r="C180" s="15"/>
      <c r="D180" s="15"/>
      <c r="E180" s="15"/>
      <c r="F180" s="15"/>
      <c r="G180" s="20"/>
      <c r="I180" s="14"/>
    </row>
    <row r="181" spans="1:9" ht="15.75" thickBot="1" x14ac:dyDescent="0.3">
      <c r="A181" s="8" t="s">
        <v>66</v>
      </c>
      <c r="B181" s="3"/>
      <c r="C181" s="97"/>
      <c r="D181" s="66">
        <f>D168-D177+D179</f>
        <v>-196000</v>
      </c>
      <c r="E181" s="66">
        <f>E168-E177+E179</f>
        <v>-684000</v>
      </c>
      <c r="F181" s="66">
        <f>F168-F177+F179</f>
        <v>-1000</v>
      </c>
      <c r="G181" s="18">
        <f>SUM(C181:F181)</f>
        <v>-881000</v>
      </c>
      <c r="I181" s="14"/>
    </row>
    <row r="182" spans="1:9" ht="15.75" thickTop="1" x14ac:dyDescent="0.25">
      <c r="C182" s="13"/>
      <c r="D182" s="13"/>
      <c r="E182" s="13"/>
      <c r="F182" s="13"/>
      <c r="G182" s="20"/>
      <c r="I182" s="14"/>
    </row>
    <row r="183" spans="1:9" ht="30" x14ac:dyDescent="0.25">
      <c r="A183" s="9" t="s">
        <v>19</v>
      </c>
      <c r="B183" s="10"/>
      <c r="C183" s="11" t="s">
        <v>0</v>
      </c>
      <c r="D183" s="11" t="s">
        <v>32</v>
      </c>
      <c r="E183" s="11" t="s">
        <v>86</v>
      </c>
      <c r="F183" s="11" t="s">
        <v>28</v>
      </c>
      <c r="G183" s="21" t="s">
        <v>16</v>
      </c>
      <c r="I183" s="14"/>
    </row>
    <row r="184" spans="1:9" x14ac:dyDescent="0.25">
      <c r="A184" s="6" t="s">
        <v>1</v>
      </c>
      <c r="B184" t="s">
        <v>33</v>
      </c>
      <c r="C184" s="13">
        <f>ROUND('Budget Template'!D179,-3)</f>
        <v>1212000</v>
      </c>
      <c r="D184" s="13">
        <f>ROUND('Budget Template'!E179,-3)</f>
        <v>1334000</v>
      </c>
      <c r="E184" s="13">
        <f>ROUND('Budget Template'!F179,-3)</f>
        <v>0</v>
      </c>
      <c r="F184" s="13">
        <f>ROUND('Budget Template'!G179,-3)</f>
        <v>390000</v>
      </c>
      <c r="G184" s="17">
        <f t="shared" ref="G184:G189" si="16">SUM(C184:F184)</f>
        <v>2936000</v>
      </c>
      <c r="I184" s="14"/>
    </row>
    <row r="185" spans="1:9" x14ac:dyDescent="0.25">
      <c r="B185" t="s">
        <v>4</v>
      </c>
      <c r="C185" s="13">
        <f>ROUND('Budget Template'!D180,-3)</f>
        <v>0</v>
      </c>
      <c r="D185" s="13">
        <f>ROUND('Budget Template'!E180,-3)</f>
        <v>21000</v>
      </c>
      <c r="E185" s="13">
        <f>ROUND('Budget Template'!F180,-3)</f>
        <v>0</v>
      </c>
      <c r="F185" s="13">
        <f>ROUND('Budget Template'!G180,-3)</f>
        <v>100000</v>
      </c>
      <c r="G185" s="17">
        <f t="shared" si="16"/>
        <v>121000</v>
      </c>
      <c r="I185" s="14"/>
    </row>
    <row r="186" spans="1:9" x14ac:dyDescent="0.25">
      <c r="B186" t="s">
        <v>30</v>
      </c>
      <c r="C186" s="13">
        <f>ROUND('Budget Template'!D181,-3)</f>
        <v>0</v>
      </c>
      <c r="D186" s="13">
        <f>ROUND('Budget Template'!E181,-3)</f>
        <v>0</v>
      </c>
      <c r="E186" s="13">
        <f>ROUND('Budget Template'!F181,-3)</f>
        <v>0</v>
      </c>
      <c r="F186" s="13">
        <f>ROUND('Budget Template'!G181,-3)</f>
        <v>0</v>
      </c>
      <c r="G186" s="17">
        <f t="shared" si="16"/>
        <v>0</v>
      </c>
      <c r="I186" s="14"/>
    </row>
    <row r="187" spans="1:9" x14ac:dyDescent="0.25">
      <c r="B187" t="s">
        <v>5</v>
      </c>
      <c r="C187" s="13">
        <f>ROUND('Budget Template'!D182,-3)</f>
        <v>0</v>
      </c>
      <c r="D187" s="13">
        <f>ROUND('Budget Template'!E182,-3)</f>
        <v>0</v>
      </c>
      <c r="E187" s="13">
        <f>ROUND('Budget Template'!F182,-3)</f>
        <v>0</v>
      </c>
      <c r="F187" s="13">
        <f>ROUND('Budget Template'!G182,-3)</f>
        <v>0</v>
      </c>
      <c r="G187" s="17">
        <f t="shared" si="16"/>
        <v>0</v>
      </c>
      <c r="I187" s="14"/>
    </row>
    <row r="188" spans="1:9" x14ac:dyDescent="0.25">
      <c r="B188" t="s">
        <v>6</v>
      </c>
      <c r="C188" s="13">
        <f>ROUND('Budget Template'!D183,-3)</f>
        <v>0</v>
      </c>
      <c r="D188" s="13">
        <f>ROUND('Budget Template'!E183,-3)</f>
        <v>0</v>
      </c>
      <c r="E188" s="13">
        <f>ROUND('Budget Template'!F183,-3)</f>
        <v>0</v>
      </c>
      <c r="F188" s="13">
        <f>ROUND('Budget Template'!G183,-3)</f>
        <v>0</v>
      </c>
      <c r="G188" s="17">
        <f t="shared" si="16"/>
        <v>0</v>
      </c>
      <c r="I188" s="14"/>
    </row>
    <row r="189" spans="1:9" x14ac:dyDescent="0.25">
      <c r="B189" s="2" t="s">
        <v>7</v>
      </c>
      <c r="C189" s="13">
        <f>ROUND('Budget Template'!D184,-3)</f>
        <v>0</v>
      </c>
      <c r="D189" s="13">
        <f>ROUND('Budget Template'!E184,-3)</f>
        <v>0</v>
      </c>
      <c r="E189" s="13">
        <f>ROUND('Budget Template'!F184,-3)</f>
        <v>0</v>
      </c>
      <c r="F189" s="13">
        <f>ROUND('Budget Template'!G184,-3)</f>
        <v>353000</v>
      </c>
      <c r="G189" s="17">
        <f t="shared" si="16"/>
        <v>353000</v>
      </c>
      <c r="I189" s="14"/>
    </row>
    <row r="190" spans="1:9" x14ac:dyDescent="0.25">
      <c r="A190" s="57" t="s">
        <v>8</v>
      </c>
      <c r="B190" s="58"/>
      <c r="C190" s="63">
        <f>SUM(C184:C189)</f>
        <v>1212000</v>
      </c>
      <c r="D190" s="63">
        <f>SUM(D184:D189)</f>
        <v>1355000</v>
      </c>
      <c r="E190" s="63">
        <f>SUM(E184:E189)</f>
        <v>0</v>
      </c>
      <c r="F190" s="63">
        <f>SUM(F184:F189)</f>
        <v>843000</v>
      </c>
      <c r="G190" s="60">
        <f>SUM(G184:G189)</f>
        <v>3410000</v>
      </c>
      <c r="I190" s="14"/>
    </row>
    <row r="191" spans="1:9" x14ac:dyDescent="0.25">
      <c r="C191" s="1"/>
      <c r="D191" s="1"/>
      <c r="E191" s="1"/>
      <c r="F191" s="1"/>
      <c r="G191" s="17"/>
      <c r="I191" s="14"/>
    </row>
    <row r="192" spans="1:9" x14ac:dyDescent="0.25">
      <c r="A192" s="6" t="s">
        <v>9</v>
      </c>
      <c r="B192" t="s">
        <v>10</v>
      </c>
      <c r="C192" s="13">
        <f>ROUND('Budget Template'!D187,-3)</f>
        <v>927000</v>
      </c>
      <c r="D192" s="13">
        <f>ROUND('Budget Template'!E187,-3)</f>
        <v>773000</v>
      </c>
      <c r="E192" s="13">
        <f>ROUND('Budget Template'!F187,-3)</f>
        <v>0</v>
      </c>
      <c r="F192" s="13">
        <f>ROUND('Budget Template'!G187,-3)</f>
        <v>62000</v>
      </c>
      <c r="G192" s="17">
        <f>SUM(C192:F192)</f>
        <v>1762000</v>
      </c>
      <c r="I192" s="14"/>
    </row>
    <row r="193" spans="1:9" x14ac:dyDescent="0.25">
      <c r="B193" t="s">
        <v>11</v>
      </c>
      <c r="C193" s="13">
        <f>ROUND('Budget Template'!D188,-3)</f>
        <v>200000</v>
      </c>
      <c r="D193" s="13">
        <f>ROUND('Budget Template'!E188,-3)</f>
        <v>344000</v>
      </c>
      <c r="E193" s="13">
        <f>ROUND('Budget Template'!F188,-3)</f>
        <v>0</v>
      </c>
      <c r="F193" s="13">
        <f>ROUND('Budget Template'!G188,-3)</f>
        <v>0</v>
      </c>
      <c r="G193" s="17">
        <f t="shared" ref="G193:G198" si="17">SUM(C193:F193)</f>
        <v>544000</v>
      </c>
      <c r="I193" s="14"/>
    </row>
    <row r="194" spans="1:9" x14ac:dyDescent="0.25">
      <c r="B194" t="s">
        <v>92</v>
      </c>
      <c r="C194" s="13">
        <f>ROUND('Budget Template'!D189,-3)</f>
        <v>85000</v>
      </c>
      <c r="D194" s="13">
        <f>ROUND('Budget Template'!E189,-3)</f>
        <v>238000</v>
      </c>
      <c r="E194" s="13">
        <f>ROUND('Budget Template'!F189,-3)</f>
        <v>8000</v>
      </c>
      <c r="F194" s="13">
        <f>ROUND('Budget Template'!G189,-3)</f>
        <v>777000</v>
      </c>
      <c r="G194" s="17">
        <f t="shared" si="17"/>
        <v>1108000</v>
      </c>
      <c r="I194" s="14"/>
    </row>
    <row r="195" spans="1:9" x14ac:dyDescent="0.25">
      <c r="B195" t="s">
        <v>13</v>
      </c>
      <c r="C195" s="13">
        <f>ROUND('Budget Template'!D190,-3)</f>
        <v>0</v>
      </c>
      <c r="D195" s="13">
        <f>ROUND('Budget Template'!E190,-3)</f>
        <v>0</v>
      </c>
      <c r="E195" s="13">
        <f>ROUND('Budget Template'!F190,-3)</f>
        <v>0</v>
      </c>
      <c r="F195" s="13">
        <f>ROUND('Budget Template'!G190,-3)</f>
        <v>0</v>
      </c>
      <c r="G195" s="17">
        <f t="shared" si="17"/>
        <v>0</v>
      </c>
      <c r="I195" s="14"/>
    </row>
    <row r="196" spans="1:9" x14ac:dyDescent="0.25">
      <c r="B196" t="s">
        <v>29</v>
      </c>
      <c r="C196" s="13">
        <f>ROUND('Budget Template'!D191,-3)</f>
        <v>0</v>
      </c>
      <c r="D196" s="13">
        <f>ROUND('Budget Template'!E191,-3)</f>
        <v>0</v>
      </c>
      <c r="E196" s="13">
        <f>ROUND('Budget Template'!F191,-3)</f>
        <v>0</v>
      </c>
      <c r="F196" s="13">
        <f>ROUND('Budget Template'!G191,-3)</f>
        <v>0</v>
      </c>
      <c r="G196" s="17">
        <f t="shared" si="17"/>
        <v>0</v>
      </c>
      <c r="I196" s="14"/>
    </row>
    <row r="197" spans="1:9" x14ac:dyDescent="0.25">
      <c r="B197" t="s">
        <v>12</v>
      </c>
      <c r="C197" s="13">
        <f>ROUND('Budget Template'!D192,-3)</f>
        <v>0</v>
      </c>
      <c r="D197" s="13">
        <f>ROUND('Budget Template'!E192,-3)</f>
        <v>0</v>
      </c>
      <c r="E197" s="13">
        <f>ROUND('Budget Template'!F192,-3)</f>
        <v>0</v>
      </c>
      <c r="F197" s="13">
        <f>ROUND('Budget Template'!G192,-3)</f>
        <v>0</v>
      </c>
      <c r="G197" s="17">
        <f t="shared" si="17"/>
        <v>0</v>
      </c>
      <c r="I197" s="14"/>
    </row>
    <row r="198" spans="1:9" x14ac:dyDescent="0.25">
      <c r="B198" t="s">
        <v>14</v>
      </c>
      <c r="C198" s="13">
        <f>ROUND('Budget Template'!D193,-3)</f>
        <v>0</v>
      </c>
      <c r="D198" s="13">
        <f>ROUND('Budget Template'!E193,-3)</f>
        <v>0</v>
      </c>
      <c r="E198" s="13">
        <f>ROUND('Budget Template'!F193,-3)</f>
        <v>0</v>
      </c>
      <c r="F198" s="13">
        <f>ROUND('Budget Template'!G193,-3)</f>
        <v>3000</v>
      </c>
      <c r="G198" s="17">
        <f t="shared" si="17"/>
        <v>3000</v>
      </c>
      <c r="I198" s="14"/>
    </row>
    <row r="199" spans="1:9" x14ac:dyDescent="0.25">
      <c r="A199" s="57" t="s">
        <v>15</v>
      </c>
      <c r="B199" s="58"/>
      <c r="C199" s="63">
        <f>SUM(C192:C198)</f>
        <v>1212000</v>
      </c>
      <c r="D199" s="63">
        <f>SUM(D192:D198)</f>
        <v>1355000</v>
      </c>
      <c r="E199" s="63">
        <f>SUM(E192:E198)</f>
        <v>8000</v>
      </c>
      <c r="F199" s="63">
        <f>SUM(F192:F198)</f>
        <v>842000</v>
      </c>
      <c r="G199" s="60">
        <f>SUM(G192:G198)</f>
        <v>3417000</v>
      </c>
      <c r="I199" s="14"/>
    </row>
    <row r="201" spans="1:9" x14ac:dyDescent="0.25">
      <c r="A201" s="57" t="s">
        <v>36</v>
      </c>
      <c r="B201" s="58"/>
      <c r="C201" s="63">
        <f>ROUND('Budget Template'!D199,-3)</f>
        <v>0</v>
      </c>
      <c r="D201" s="63">
        <f>ROUND('Budget Template'!E199,-3)</f>
        <v>0</v>
      </c>
      <c r="E201" s="63">
        <f>ROUND('Budget Template'!F199,-3)</f>
        <v>0</v>
      </c>
      <c r="F201" s="63">
        <f>ROUND('Budget Template'!G199,-3)</f>
        <v>-1000</v>
      </c>
      <c r="G201" s="60">
        <f>SUM(C201:F201)</f>
        <v>-1000</v>
      </c>
      <c r="I201" s="14"/>
    </row>
    <row r="202" spans="1:9" x14ac:dyDescent="0.25">
      <c r="C202" s="15"/>
      <c r="D202" s="15"/>
      <c r="E202" s="15"/>
      <c r="F202" s="15"/>
      <c r="G202" s="20"/>
      <c r="I202" s="14"/>
    </row>
    <row r="203" spans="1:9" ht="15.75" thickBot="1" x14ac:dyDescent="0.3">
      <c r="A203" s="8" t="s">
        <v>66</v>
      </c>
      <c r="B203" s="3"/>
      <c r="C203" s="97"/>
      <c r="D203" s="66">
        <f>D190-D199+D201</f>
        <v>0</v>
      </c>
      <c r="E203" s="66">
        <f>E190-E199+E201</f>
        <v>-8000</v>
      </c>
      <c r="F203" s="66">
        <f>F190-F199+F201</f>
        <v>0</v>
      </c>
      <c r="G203" s="18">
        <f>SUM(C203:F203)</f>
        <v>-8000</v>
      </c>
      <c r="I203" s="14"/>
    </row>
    <row r="204" spans="1:9" ht="15.75" thickTop="1" x14ac:dyDescent="0.25"/>
    <row r="205" spans="1:9" ht="30" x14ac:dyDescent="0.25">
      <c r="A205" s="9" t="s">
        <v>44</v>
      </c>
      <c r="B205" s="10"/>
      <c r="C205" s="11" t="s">
        <v>0</v>
      </c>
      <c r="D205" s="11" t="s">
        <v>32</v>
      </c>
      <c r="E205" s="11" t="s">
        <v>86</v>
      </c>
      <c r="F205" s="11" t="s">
        <v>28</v>
      </c>
      <c r="G205" s="21" t="s">
        <v>16</v>
      </c>
      <c r="I205" s="14"/>
    </row>
    <row r="206" spans="1:9" x14ac:dyDescent="0.25">
      <c r="A206" s="6" t="s">
        <v>1</v>
      </c>
      <c r="B206" t="s">
        <v>33</v>
      </c>
      <c r="C206" s="13">
        <f>ROUND('Budget Template'!D204,-3)</f>
        <v>8029000</v>
      </c>
      <c r="D206" s="13">
        <f>ROUND('Budget Template'!E204,-3)</f>
        <v>0</v>
      </c>
      <c r="E206" s="13">
        <f>ROUND('Budget Template'!F204,-3)</f>
        <v>0</v>
      </c>
      <c r="F206" s="13">
        <f>ROUND('Budget Template'!G204,-3)</f>
        <v>0</v>
      </c>
      <c r="G206" s="17">
        <f t="shared" ref="G206:G211" si="18">SUM(C206:F206)</f>
        <v>8029000</v>
      </c>
      <c r="I206" s="14"/>
    </row>
    <row r="207" spans="1:9" x14ac:dyDescent="0.25">
      <c r="B207" t="s">
        <v>4</v>
      </c>
      <c r="C207" s="13">
        <f>ROUND('Budget Template'!D205,-3)</f>
        <v>0</v>
      </c>
      <c r="D207" s="13">
        <f>ROUND('Budget Template'!E205,-3)</f>
        <v>0</v>
      </c>
      <c r="E207" s="13">
        <f>ROUND('Budget Template'!F205,-3)</f>
        <v>0</v>
      </c>
      <c r="F207" s="13">
        <f>ROUND('Budget Template'!G205,-3)</f>
        <v>0</v>
      </c>
      <c r="G207" s="17">
        <f t="shared" si="18"/>
        <v>0</v>
      </c>
      <c r="I207" s="14"/>
    </row>
    <row r="208" spans="1:9" x14ac:dyDescent="0.25">
      <c r="B208" t="s">
        <v>30</v>
      </c>
      <c r="C208" s="13">
        <f>ROUND('Budget Template'!D206,-3)</f>
        <v>0</v>
      </c>
      <c r="D208" s="13">
        <f>ROUND('Budget Template'!E206,-3)</f>
        <v>0</v>
      </c>
      <c r="E208" s="13">
        <f>ROUND('Budget Template'!F206,-3)</f>
        <v>0</v>
      </c>
      <c r="F208" s="13">
        <f>ROUND('Budget Template'!G206,-3)</f>
        <v>0</v>
      </c>
      <c r="G208" s="17">
        <f t="shared" si="18"/>
        <v>0</v>
      </c>
      <c r="I208" s="14"/>
    </row>
    <row r="209" spans="1:9" x14ac:dyDescent="0.25">
      <c r="B209" t="s">
        <v>5</v>
      </c>
      <c r="C209" s="13">
        <f>ROUND('Budget Template'!D207,-3)</f>
        <v>0</v>
      </c>
      <c r="D209" s="13">
        <f>ROUND('Budget Template'!E207,-3)</f>
        <v>0</v>
      </c>
      <c r="E209" s="13">
        <f>ROUND('Budget Template'!F207,-3)</f>
        <v>0</v>
      </c>
      <c r="F209" s="13">
        <f>ROUND('Budget Template'!G207,-3)</f>
        <v>46680000</v>
      </c>
      <c r="G209" s="17">
        <f t="shared" si="18"/>
        <v>46680000</v>
      </c>
      <c r="I209" s="14"/>
    </row>
    <row r="210" spans="1:9" x14ac:dyDescent="0.25">
      <c r="B210" t="s">
        <v>6</v>
      </c>
      <c r="C210" s="13">
        <f>ROUND('Budget Template'!D208,-3)</f>
        <v>0</v>
      </c>
      <c r="D210" s="13">
        <f>ROUND('Budget Template'!E208,-3)</f>
        <v>0</v>
      </c>
      <c r="E210" s="13">
        <f>ROUND('Budget Template'!F208,-3)</f>
        <v>0</v>
      </c>
      <c r="F210" s="13">
        <f>ROUND('Budget Template'!G208,-3)</f>
        <v>0</v>
      </c>
      <c r="G210" s="17">
        <f t="shared" si="18"/>
        <v>0</v>
      </c>
      <c r="I210" s="14"/>
    </row>
    <row r="211" spans="1:9" x14ac:dyDescent="0.25">
      <c r="B211" s="2" t="s">
        <v>7</v>
      </c>
      <c r="C211" s="13">
        <f>ROUND('Budget Template'!D209,-3)</f>
        <v>0</v>
      </c>
      <c r="D211" s="13">
        <f>ROUND('Budget Template'!E209,-3)</f>
        <v>0</v>
      </c>
      <c r="E211" s="13">
        <f>ROUND('Budget Template'!F209,-3)</f>
        <v>0</v>
      </c>
      <c r="F211" s="13">
        <f>ROUND('Budget Template'!G209,-3)</f>
        <v>75000</v>
      </c>
      <c r="G211" s="17">
        <f t="shared" si="18"/>
        <v>75000</v>
      </c>
      <c r="I211" s="14"/>
    </row>
    <row r="212" spans="1:9" x14ac:dyDescent="0.25">
      <c r="A212" s="57" t="s">
        <v>8</v>
      </c>
      <c r="B212" s="58"/>
      <c r="C212" s="63">
        <f>SUM(C206:C211)</f>
        <v>8029000</v>
      </c>
      <c r="D212" s="63">
        <f>SUM(D206:D211)</f>
        <v>0</v>
      </c>
      <c r="E212" s="63">
        <f>SUM(E206:E211)</f>
        <v>0</v>
      </c>
      <c r="F212" s="63">
        <f>SUM(F206:F211)</f>
        <v>46755000</v>
      </c>
      <c r="G212" s="60">
        <f>SUM(G206:G211)</f>
        <v>54784000</v>
      </c>
      <c r="I212" s="14"/>
    </row>
    <row r="213" spans="1:9" x14ac:dyDescent="0.25">
      <c r="C213" s="1"/>
      <c r="D213" s="1"/>
      <c r="E213" s="1"/>
      <c r="F213" s="1"/>
      <c r="G213" s="17"/>
      <c r="I213" s="14"/>
    </row>
    <row r="214" spans="1:9" x14ac:dyDescent="0.25">
      <c r="A214" s="6" t="s">
        <v>9</v>
      </c>
      <c r="B214" t="s">
        <v>10</v>
      </c>
      <c r="C214" s="13">
        <f>ROUND('Budget Template'!D212,-3)</f>
        <v>1124000</v>
      </c>
      <c r="D214" s="13">
        <f>ROUND('Budget Template'!E212,-3)</f>
        <v>0</v>
      </c>
      <c r="E214" s="13">
        <f>ROUND('Budget Template'!F212,-3)</f>
        <v>0</v>
      </c>
      <c r="F214" s="13">
        <f>ROUND('Budget Template'!G212,-3)</f>
        <v>0</v>
      </c>
      <c r="G214" s="17">
        <f>SUM(C214:F214)</f>
        <v>1124000</v>
      </c>
      <c r="I214" s="14"/>
    </row>
    <row r="215" spans="1:9" x14ac:dyDescent="0.25">
      <c r="B215" t="s">
        <v>11</v>
      </c>
      <c r="C215" s="13">
        <f>ROUND('Budget Template'!D213,-3)</f>
        <v>364000</v>
      </c>
      <c r="D215" s="13">
        <f>ROUND('Budget Template'!E213,-3)</f>
        <v>0</v>
      </c>
      <c r="E215" s="13">
        <f>ROUND('Budget Template'!F213,-3)</f>
        <v>0</v>
      </c>
      <c r="F215" s="13">
        <f>ROUND('Budget Template'!G213,-3)</f>
        <v>0</v>
      </c>
      <c r="G215" s="17">
        <f t="shared" ref="G215:G220" si="19">SUM(C215:F215)</f>
        <v>364000</v>
      </c>
      <c r="I215" s="14"/>
    </row>
    <row r="216" spans="1:9" x14ac:dyDescent="0.25">
      <c r="B216" t="s">
        <v>92</v>
      </c>
      <c r="C216" s="13">
        <f>ROUND('Budget Template'!D214,-3)</f>
        <v>31000</v>
      </c>
      <c r="D216" s="13">
        <f>ROUND('Budget Template'!E214,-3)</f>
        <v>0</v>
      </c>
      <c r="E216" s="13">
        <f>ROUND('Budget Template'!F214,-3)</f>
        <v>0</v>
      </c>
      <c r="F216" s="13">
        <f>ROUND('Budget Template'!G214,-3)</f>
        <v>75000</v>
      </c>
      <c r="G216" s="17">
        <f t="shared" si="19"/>
        <v>106000</v>
      </c>
      <c r="I216" s="14"/>
    </row>
    <row r="217" spans="1:9" x14ac:dyDescent="0.25">
      <c r="B217" t="s">
        <v>13</v>
      </c>
      <c r="C217" s="13">
        <f>ROUND('Budget Template'!D215,-3)</f>
        <v>6511000</v>
      </c>
      <c r="D217" s="13">
        <f>ROUND('Budget Template'!E215,-3)</f>
        <v>0</v>
      </c>
      <c r="E217" s="13">
        <f>ROUND('Budget Template'!F215,-3)</f>
        <v>0</v>
      </c>
      <c r="F217" s="13">
        <f>ROUND('Budget Template'!G215,-3)</f>
        <v>46680000</v>
      </c>
      <c r="G217" s="17">
        <f t="shared" si="19"/>
        <v>53191000</v>
      </c>
      <c r="I217" s="14"/>
    </row>
    <row r="218" spans="1:9" x14ac:dyDescent="0.25">
      <c r="B218" t="s">
        <v>29</v>
      </c>
      <c r="C218" s="13">
        <f>ROUND('Budget Template'!D216,-3)</f>
        <v>0</v>
      </c>
      <c r="D218" s="13">
        <f>ROUND('Budget Template'!E216,-3)</f>
        <v>0</v>
      </c>
      <c r="E218" s="13">
        <f>ROUND('Budget Template'!F216,-3)</f>
        <v>0</v>
      </c>
      <c r="F218" s="13">
        <f>ROUND('Budget Template'!G216,-3)</f>
        <v>0</v>
      </c>
      <c r="G218" s="17">
        <f t="shared" si="19"/>
        <v>0</v>
      </c>
      <c r="I218" s="14"/>
    </row>
    <row r="219" spans="1:9" x14ac:dyDescent="0.25">
      <c r="B219" t="s">
        <v>12</v>
      </c>
      <c r="C219" s="13">
        <f>ROUND('Budget Template'!D217,-3)</f>
        <v>0</v>
      </c>
      <c r="D219" s="13">
        <f>ROUND('Budget Template'!E217,-3)</f>
        <v>0</v>
      </c>
      <c r="E219" s="13">
        <f>ROUND('Budget Template'!F217,-3)</f>
        <v>0</v>
      </c>
      <c r="F219" s="13">
        <f>ROUND('Budget Template'!G217,-3)</f>
        <v>0</v>
      </c>
      <c r="G219" s="17">
        <f t="shared" si="19"/>
        <v>0</v>
      </c>
      <c r="I219" s="14"/>
    </row>
    <row r="220" spans="1:9" x14ac:dyDescent="0.25">
      <c r="B220" t="s">
        <v>14</v>
      </c>
      <c r="C220" s="13">
        <f>ROUND('Budget Template'!D218,-3)</f>
        <v>0</v>
      </c>
      <c r="D220" s="13">
        <f>ROUND('Budget Template'!E218,-3)</f>
        <v>0</v>
      </c>
      <c r="E220" s="13">
        <f>ROUND('Budget Template'!F218,-3)</f>
        <v>0</v>
      </c>
      <c r="F220" s="13">
        <f>ROUND('Budget Template'!G218,-3)</f>
        <v>0</v>
      </c>
      <c r="G220" s="17">
        <f t="shared" si="19"/>
        <v>0</v>
      </c>
      <c r="I220" s="14"/>
    </row>
    <row r="221" spans="1:9" x14ac:dyDescent="0.25">
      <c r="A221" s="57" t="s">
        <v>15</v>
      </c>
      <c r="B221" s="58"/>
      <c r="C221" s="63">
        <f>SUM(C214:C220)</f>
        <v>8030000</v>
      </c>
      <c r="D221" s="63">
        <f>SUM(D214:D220)</f>
        <v>0</v>
      </c>
      <c r="E221" s="63">
        <f>SUM(E214:E220)</f>
        <v>0</v>
      </c>
      <c r="F221" s="63">
        <f>SUM(F214:F220)</f>
        <v>46755000</v>
      </c>
      <c r="G221" s="60">
        <f>SUM(G214:G220)</f>
        <v>54785000</v>
      </c>
      <c r="I221" s="14"/>
    </row>
    <row r="223" spans="1:9" x14ac:dyDescent="0.25">
      <c r="A223" s="57" t="s">
        <v>36</v>
      </c>
      <c r="B223" s="58"/>
      <c r="C223" s="63">
        <f>ROUND('Budget Template'!D224,-3)</f>
        <v>0</v>
      </c>
      <c r="D223" s="63">
        <f>ROUND('Budget Template'!E224,-3)</f>
        <v>0</v>
      </c>
      <c r="E223" s="63">
        <f>ROUND('Budget Template'!F224,-3)</f>
        <v>0</v>
      </c>
      <c r="F223" s="63">
        <f>ROUND('Budget Template'!G224,-3)</f>
        <v>0</v>
      </c>
      <c r="G223" s="60">
        <f>SUM(C223:F223)</f>
        <v>0</v>
      </c>
      <c r="I223" s="14"/>
    </row>
    <row r="224" spans="1:9" x14ac:dyDescent="0.25">
      <c r="C224" s="15"/>
      <c r="D224" s="15"/>
      <c r="E224" s="15"/>
      <c r="F224" s="15"/>
      <c r="G224" s="20"/>
      <c r="I224" s="14"/>
    </row>
    <row r="225" spans="1:9" ht="15.75" thickBot="1" x14ac:dyDescent="0.3">
      <c r="A225" s="8" t="s">
        <v>66</v>
      </c>
      <c r="B225" s="3"/>
      <c r="C225" s="97"/>
      <c r="D225" s="66">
        <f>D212-D221+D223</f>
        <v>0</v>
      </c>
      <c r="E225" s="66">
        <f>E212-E221+E223</f>
        <v>0</v>
      </c>
      <c r="F225" s="66">
        <f>F212-F221+F223</f>
        <v>0</v>
      </c>
      <c r="G225" s="18">
        <f>SUM(C225:F225)</f>
        <v>0</v>
      </c>
      <c r="I225" s="14"/>
    </row>
    <row r="226" spans="1:9" ht="15.75" thickTop="1" x14ac:dyDescent="0.25"/>
    <row r="227" spans="1:9" ht="30" x14ac:dyDescent="0.25">
      <c r="A227" s="9" t="s">
        <v>17</v>
      </c>
      <c r="B227" s="10"/>
      <c r="C227" s="11" t="s">
        <v>0</v>
      </c>
      <c r="D227" s="11" t="s">
        <v>32</v>
      </c>
      <c r="E227" s="11" t="s">
        <v>86</v>
      </c>
      <c r="F227" s="11" t="s">
        <v>28</v>
      </c>
      <c r="G227" s="21" t="s">
        <v>16</v>
      </c>
      <c r="I227" s="14"/>
    </row>
    <row r="228" spans="1:9" x14ac:dyDescent="0.25">
      <c r="A228" s="6" t="s">
        <v>1</v>
      </c>
      <c r="B228" t="s">
        <v>33</v>
      </c>
      <c r="C228" s="13">
        <f>ROUND('Budget Template'!D229,-3)</f>
        <v>3291000</v>
      </c>
      <c r="D228" s="13">
        <f>ROUND('Budget Template'!E229,-3)</f>
        <v>0</v>
      </c>
      <c r="E228" s="13">
        <f>ROUND('Budget Template'!F229,-3)</f>
        <v>0</v>
      </c>
      <c r="F228" s="13">
        <f>ROUND('Budget Template'!G229,-3)</f>
        <v>0</v>
      </c>
      <c r="G228" s="17">
        <f t="shared" ref="G228:G233" si="20">SUM(C228:F228)</f>
        <v>3291000</v>
      </c>
      <c r="I228" s="14"/>
    </row>
    <row r="229" spans="1:9" x14ac:dyDescent="0.25">
      <c r="B229" t="s">
        <v>4</v>
      </c>
      <c r="C229" s="13">
        <f>ROUND('Budget Template'!D230,-3)</f>
        <v>24000</v>
      </c>
      <c r="D229" s="13">
        <f>ROUND('Budget Template'!E230,-3)</f>
        <v>0</v>
      </c>
      <c r="E229" s="13">
        <f>ROUND('Budget Template'!F230,-3)</f>
        <v>0</v>
      </c>
      <c r="F229" s="13">
        <f>ROUND('Budget Template'!G230,-3)</f>
        <v>0</v>
      </c>
      <c r="G229" s="17">
        <f t="shared" si="20"/>
        <v>24000</v>
      </c>
      <c r="I229" s="14"/>
    </row>
    <row r="230" spans="1:9" x14ac:dyDescent="0.25">
      <c r="B230" t="s">
        <v>30</v>
      </c>
      <c r="C230" s="13">
        <f>ROUND('Budget Template'!D231,-3)</f>
        <v>0</v>
      </c>
      <c r="D230" s="13">
        <f>ROUND('Budget Template'!E231,-3)</f>
        <v>0</v>
      </c>
      <c r="E230" s="13">
        <f>ROUND('Budget Template'!F231,-3)</f>
        <v>0</v>
      </c>
      <c r="F230" s="13">
        <f>ROUND('Budget Template'!G231,-3)</f>
        <v>0</v>
      </c>
      <c r="G230" s="17">
        <f t="shared" si="20"/>
        <v>0</v>
      </c>
      <c r="I230" s="14"/>
    </row>
    <row r="231" spans="1:9" x14ac:dyDescent="0.25">
      <c r="B231" t="s">
        <v>5</v>
      </c>
      <c r="C231" s="13">
        <f>ROUND('Budget Template'!D232,-3)</f>
        <v>0</v>
      </c>
      <c r="D231" s="13">
        <f>ROUND('Budget Template'!E232,-3)</f>
        <v>0</v>
      </c>
      <c r="E231" s="13">
        <f>ROUND('Budget Template'!F232,-3)</f>
        <v>0</v>
      </c>
      <c r="F231" s="13">
        <f>ROUND('Budget Template'!G232,-3)</f>
        <v>0</v>
      </c>
      <c r="G231" s="17">
        <f t="shared" si="20"/>
        <v>0</v>
      </c>
      <c r="I231" s="14"/>
    </row>
    <row r="232" spans="1:9" x14ac:dyDescent="0.25">
      <c r="B232" t="s">
        <v>6</v>
      </c>
      <c r="C232" s="13">
        <f>ROUND('Budget Template'!D233,-3)</f>
        <v>0</v>
      </c>
      <c r="D232" s="13">
        <f>ROUND('Budget Template'!E233,-3)</f>
        <v>0</v>
      </c>
      <c r="E232" s="13">
        <f>ROUND('Budget Template'!F233,-3)</f>
        <v>0</v>
      </c>
      <c r="F232" s="13">
        <f>ROUND('Budget Template'!G233,-3)</f>
        <v>0</v>
      </c>
      <c r="G232" s="17">
        <f t="shared" si="20"/>
        <v>0</v>
      </c>
      <c r="I232" s="14"/>
    </row>
    <row r="233" spans="1:9" x14ac:dyDescent="0.25">
      <c r="B233" s="2" t="s">
        <v>7</v>
      </c>
      <c r="C233" s="13">
        <f>ROUND('Budget Template'!D234,-3)</f>
        <v>0</v>
      </c>
      <c r="D233" s="13">
        <f>ROUND('Budget Template'!E234,-3)</f>
        <v>0</v>
      </c>
      <c r="E233" s="13">
        <f>ROUND('Budget Template'!F234,-3)</f>
        <v>0</v>
      </c>
      <c r="F233" s="13">
        <f>ROUND('Budget Template'!G234,-3)</f>
        <v>0</v>
      </c>
      <c r="G233" s="17">
        <f t="shared" si="20"/>
        <v>0</v>
      </c>
      <c r="I233" s="14"/>
    </row>
    <row r="234" spans="1:9" x14ac:dyDescent="0.25">
      <c r="A234" s="57" t="s">
        <v>8</v>
      </c>
      <c r="B234" s="58"/>
      <c r="C234" s="63">
        <f>SUM(C228:C233)</f>
        <v>3315000</v>
      </c>
      <c r="D234" s="63">
        <f>SUM(D228:D233)</f>
        <v>0</v>
      </c>
      <c r="E234" s="63">
        <f>SUM(E228:E233)</f>
        <v>0</v>
      </c>
      <c r="F234" s="63">
        <f>SUM(F228:F233)</f>
        <v>0</v>
      </c>
      <c r="G234" s="60">
        <f>SUM(G228:G233)</f>
        <v>3315000</v>
      </c>
      <c r="I234" s="14"/>
    </row>
    <row r="235" spans="1:9" x14ac:dyDescent="0.25">
      <c r="C235" s="1"/>
      <c r="D235" s="1"/>
      <c r="E235" s="1"/>
      <c r="F235" s="1"/>
      <c r="G235" s="17"/>
      <c r="I235" s="14"/>
    </row>
    <row r="236" spans="1:9" x14ac:dyDescent="0.25">
      <c r="A236" s="6" t="s">
        <v>9</v>
      </c>
      <c r="B236" t="s">
        <v>10</v>
      </c>
      <c r="C236" s="13">
        <f>ROUND('Budget Template'!D237,-3)</f>
        <v>1010000</v>
      </c>
      <c r="D236" s="13">
        <f>ROUND('Budget Template'!E237,-3)</f>
        <v>0</v>
      </c>
      <c r="E236" s="13">
        <f>ROUND('Budget Template'!F237,-3)</f>
        <v>0</v>
      </c>
      <c r="F236" s="13">
        <f>ROUND('Budget Template'!G237,-3)</f>
        <v>0</v>
      </c>
      <c r="G236" s="17">
        <f>SUM(C236:F236)</f>
        <v>1010000</v>
      </c>
      <c r="I236" s="14"/>
    </row>
    <row r="237" spans="1:9" x14ac:dyDescent="0.25">
      <c r="B237" t="s">
        <v>11</v>
      </c>
      <c r="C237" s="13">
        <f>ROUND('Budget Template'!D238,-3)</f>
        <v>318000</v>
      </c>
      <c r="D237" s="13">
        <f>ROUND('Budget Template'!E238,-3)</f>
        <v>0</v>
      </c>
      <c r="E237" s="13">
        <f>ROUND('Budget Template'!F238,-3)</f>
        <v>0</v>
      </c>
      <c r="F237" s="13">
        <f>ROUND('Budget Template'!G238,-3)</f>
        <v>0</v>
      </c>
      <c r="G237" s="17">
        <f t="shared" ref="G237:G242" si="21">SUM(C237:F237)</f>
        <v>318000</v>
      </c>
      <c r="I237" s="14"/>
    </row>
    <row r="238" spans="1:9" x14ac:dyDescent="0.25">
      <c r="B238" t="s">
        <v>92</v>
      </c>
      <c r="C238" s="13">
        <f>ROUND('Budget Template'!D239,-3)</f>
        <v>1986000</v>
      </c>
      <c r="D238" s="13">
        <f>ROUND('Budget Template'!E239,-3)</f>
        <v>0</v>
      </c>
      <c r="E238" s="13">
        <f>ROUND('Budget Template'!F239,-3)</f>
        <v>0</v>
      </c>
      <c r="F238" s="13">
        <f>ROUND('Budget Template'!G239,-3)</f>
        <v>0</v>
      </c>
      <c r="G238" s="17">
        <f t="shared" si="21"/>
        <v>1986000</v>
      </c>
      <c r="I238" s="14"/>
    </row>
    <row r="239" spans="1:9" x14ac:dyDescent="0.25">
      <c r="B239" t="s">
        <v>13</v>
      </c>
      <c r="C239" s="13">
        <f>ROUND('Budget Template'!D240,-3)</f>
        <v>0</v>
      </c>
      <c r="D239" s="13">
        <f>ROUND('Budget Template'!E240,-3)</f>
        <v>0</v>
      </c>
      <c r="E239" s="13">
        <f>ROUND('Budget Template'!F240,-3)</f>
        <v>0</v>
      </c>
      <c r="F239" s="13">
        <f>ROUND('Budget Template'!G240,-3)</f>
        <v>0</v>
      </c>
      <c r="G239" s="17">
        <f t="shared" si="21"/>
        <v>0</v>
      </c>
      <c r="I239" s="14"/>
    </row>
    <row r="240" spans="1:9" x14ac:dyDescent="0.25">
      <c r="B240" t="s">
        <v>29</v>
      </c>
      <c r="C240" s="13">
        <f>ROUND('Budget Template'!D241,-3)</f>
        <v>0</v>
      </c>
      <c r="D240" s="13">
        <f>ROUND('Budget Template'!E241,-3)</f>
        <v>0</v>
      </c>
      <c r="E240" s="13">
        <f>ROUND('Budget Template'!F241,-3)</f>
        <v>0</v>
      </c>
      <c r="F240" s="13">
        <f>ROUND('Budget Template'!G241,-3)</f>
        <v>0</v>
      </c>
      <c r="G240" s="17">
        <f t="shared" si="21"/>
        <v>0</v>
      </c>
      <c r="I240" s="14"/>
    </row>
    <row r="241" spans="1:9" x14ac:dyDescent="0.25">
      <c r="B241" t="s">
        <v>12</v>
      </c>
      <c r="C241" s="13">
        <f>ROUND('Budget Template'!D242,-3)</f>
        <v>0</v>
      </c>
      <c r="D241" s="13">
        <f>ROUND('Budget Template'!E242,-3)</f>
        <v>0</v>
      </c>
      <c r="E241" s="13">
        <f>ROUND('Budget Template'!F242,-3)</f>
        <v>0</v>
      </c>
      <c r="F241" s="13">
        <f>ROUND('Budget Template'!G242,-3)</f>
        <v>0</v>
      </c>
      <c r="G241" s="17">
        <f t="shared" si="21"/>
        <v>0</v>
      </c>
      <c r="I241" s="14"/>
    </row>
    <row r="242" spans="1:9" x14ac:dyDescent="0.25">
      <c r="B242" t="s">
        <v>14</v>
      </c>
      <c r="C242" s="13">
        <f>ROUND('Budget Template'!D243,-3)</f>
        <v>0</v>
      </c>
      <c r="D242" s="13">
        <f>ROUND('Budget Template'!E243,-3)</f>
        <v>0</v>
      </c>
      <c r="E242" s="13">
        <f>ROUND('Budget Template'!F243,-3)</f>
        <v>0</v>
      </c>
      <c r="F242" s="13">
        <f>ROUND('Budget Template'!G243,-3)</f>
        <v>0</v>
      </c>
      <c r="G242" s="17">
        <f t="shared" si="21"/>
        <v>0</v>
      </c>
      <c r="I242" s="14"/>
    </row>
    <row r="243" spans="1:9" x14ac:dyDescent="0.25">
      <c r="A243" s="57" t="s">
        <v>15</v>
      </c>
      <c r="B243" s="58"/>
      <c r="C243" s="63">
        <f>SUM(C236:C242)</f>
        <v>3314000</v>
      </c>
      <c r="D243" s="63">
        <f>SUM(D236:D242)</f>
        <v>0</v>
      </c>
      <c r="E243" s="63">
        <f>SUM(E236:E242)</f>
        <v>0</v>
      </c>
      <c r="F243" s="63">
        <f>SUM(F236:F242)</f>
        <v>0</v>
      </c>
      <c r="G243" s="60">
        <f>SUM(G236:G242)</f>
        <v>3314000</v>
      </c>
      <c r="I243" s="14"/>
    </row>
    <row r="245" spans="1:9" x14ac:dyDescent="0.25">
      <c r="A245" s="57" t="s">
        <v>36</v>
      </c>
      <c r="B245" s="58"/>
      <c r="C245" s="63">
        <f>ROUND('Budget Template'!D249,-3)</f>
        <v>0</v>
      </c>
      <c r="D245" s="63">
        <f>ROUND('Budget Template'!E249,-3)</f>
        <v>0</v>
      </c>
      <c r="E245" s="63">
        <f>ROUND('Budget Template'!F249,-3)</f>
        <v>0</v>
      </c>
      <c r="F245" s="63">
        <f>ROUND('Budget Template'!G249,-3)</f>
        <v>0</v>
      </c>
      <c r="G245" s="60">
        <f>SUM(C245:F245)</f>
        <v>0</v>
      </c>
      <c r="I245" s="14"/>
    </row>
    <row r="246" spans="1:9" x14ac:dyDescent="0.25">
      <c r="C246" s="15"/>
      <c r="D246" s="15"/>
      <c r="E246" s="15"/>
      <c r="F246" s="15"/>
      <c r="G246" s="20"/>
      <c r="I246" s="14"/>
    </row>
    <row r="247" spans="1:9" ht="15.75" thickBot="1" x14ac:dyDescent="0.3">
      <c r="A247" s="8" t="s">
        <v>66</v>
      </c>
      <c r="B247" s="3"/>
      <c r="C247" s="97"/>
      <c r="D247" s="66">
        <f>D234-D243+D245</f>
        <v>0</v>
      </c>
      <c r="E247" s="66">
        <f>E234-E243+E245</f>
        <v>0</v>
      </c>
      <c r="F247" s="66">
        <f>F234-F243+F245</f>
        <v>0</v>
      </c>
      <c r="G247" s="18">
        <f>SUM(C247:F247)</f>
        <v>0</v>
      </c>
      <c r="I247" s="14"/>
    </row>
    <row r="248" spans="1:9" ht="15.75" thickTop="1" x14ac:dyDescent="0.25"/>
    <row r="249" spans="1:9" ht="30" x14ac:dyDescent="0.25">
      <c r="A249" s="9" t="s">
        <v>43</v>
      </c>
      <c r="B249" s="10"/>
      <c r="C249" s="11" t="s">
        <v>0</v>
      </c>
      <c r="D249" s="11" t="s">
        <v>32</v>
      </c>
      <c r="E249" s="11" t="s">
        <v>86</v>
      </c>
      <c r="F249" s="11" t="s">
        <v>28</v>
      </c>
      <c r="G249" s="21" t="s">
        <v>16</v>
      </c>
      <c r="I249" s="14"/>
    </row>
    <row r="250" spans="1:9" x14ac:dyDescent="0.25">
      <c r="A250" s="6" t="s">
        <v>1</v>
      </c>
      <c r="B250" t="s">
        <v>33</v>
      </c>
      <c r="C250" s="13">
        <f>ROUND('Budget Template'!D254,-3)</f>
        <v>7442000</v>
      </c>
      <c r="D250" s="13">
        <f>ROUND('Budget Template'!E254,-3)</f>
        <v>0</v>
      </c>
      <c r="E250" s="13">
        <f>ROUND('Budget Template'!F254,-3)</f>
        <v>0</v>
      </c>
      <c r="F250" s="13">
        <f>ROUND('Budget Template'!G254,-3)</f>
        <v>0</v>
      </c>
      <c r="G250" s="17">
        <f t="shared" ref="G250:G255" si="22">SUM(C250:F250)</f>
        <v>7442000</v>
      </c>
      <c r="I250" s="14"/>
    </row>
    <row r="251" spans="1:9" x14ac:dyDescent="0.25">
      <c r="B251" t="s">
        <v>4</v>
      </c>
      <c r="C251" s="13">
        <f>ROUND('Budget Template'!D255,-3)</f>
        <v>0</v>
      </c>
      <c r="D251" s="13">
        <f>ROUND('Budget Template'!E255,-3)</f>
        <v>0</v>
      </c>
      <c r="E251" s="13">
        <f>ROUND('Budget Template'!F255,-3)</f>
        <v>0</v>
      </c>
      <c r="F251" s="13">
        <f>ROUND('Budget Template'!G255,-3)</f>
        <v>0</v>
      </c>
      <c r="G251" s="17">
        <f t="shared" si="22"/>
        <v>0</v>
      </c>
      <c r="I251" s="14"/>
    </row>
    <row r="252" spans="1:9" x14ac:dyDescent="0.25">
      <c r="B252" t="s">
        <v>30</v>
      </c>
      <c r="C252" s="13">
        <f>ROUND('Budget Template'!D256,-3)</f>
        <v>0</v>
      </c>
      <c r="D252" s="13">
        <f>ROUND('Budget Template'!E256,-3)</f>
        <v>0</v>
      </c>
      <c r="E252" s="13">
        <f>ROUND('Budget Template'!F256,-3)</f>
        <v>0</v>
      </c>
      <c r="F252" s="13">
        <f>ROUND('Budget Template'!G256,-3)</f>
        <v>0</v>
      </c>
      <c r="G252" s="17">
        <f t="shared" si="22"/>
        <v>0</v>
      </c>
      <c r="I252" s="14"/>
    </row>
    <row r="253" spans="1:9" x14ac:dyDescent="0.25">
      <c r="B253" t="s">
        <v>5</v>
      </c>
      <c r="C253" s="13">
        <f>ROUND('Budget Template'!D257,-3)</f>
        <v>0</v>
      </c>
      <c r="D253" s="13">
        <f>ROUND('Budget Template'!E257,-3)</f>
        <v>0</v>
      </c>
      <c r="E253" s="13">
        <f>ROUND('Budget Template'!F257,-3)</f>
        <v>5932000</v>
      </c>
      <c r="F253" s="13">
        <f>ROUND('Budget Template'!G257,-3)</f>
        <v>0</v>
      </c>
      <c r="G253" s="17">
        <f t="shared" si="22"/>
        <v>5932000</v>
      </c>
      <c r="I253" s="14"/>
    </row>
    <row r="254" spans="1:9" x14ac:dyDescent="0.25">
      <c r="B254" t="s">
        <v>6</v>
      </c>
      <c r="C254" s="13">
        <f>ROUND('Budget Template'!D258,-3)</f>
        <v>0</v>
      </c>
      <c r="D254" s="13">
        <f>ROUND('Budget Template'!E258,-3)</f>
        <v>0</v>
      </c>
      <c r="E254" s="13">
        <f>ROUND('Budget Template'!F258,-3)</f>
        <v>0</v>
      </c>
      <c r="F254" s="13">
        <f>ROUND('Budget Template'!G258,-3)</f>
        <v>0</v>
      </c>
      <c r="G254" s="17">
        <f t="shared" si="22"/>
        <v>0</v>
      </c>
      <c r="I254" s="14"/>
    </row>
    <row r="255" spans="1:9" x14ac:dyDescent="0.25">
      <c r="B255" s="2" t="s">
        <v>7</v>
      </c>
      <c r="C255" s="13">
        <f>ROUND('Budget Template'!D259,-3)</f>
        <v>0</v>
      </c>
      <c r="D255" s="13">
        <f>ROUND('Budget Template'!E259,-3)</f>
        <v>0</v>
      </c>
      <c r="E255" s="13">
        <f>ROUND('Budget Template'!F259,-3)</f>
        <v>0</v>
      </c>
      <c r="F255" s="13">
        <f>ROUND('Budget Template'!G259,-3)</f>
        <v>0</v>
      </c>
      <c r="G255" s="17">
        <f t="shared" si="22"/>
        <v>0</v>
      </c>
      <c r="I255" s="14"/>
    </row>
    <row r="256" spans="1:9" x14ac:dyDescent="0.25">
      <c r="A256" s="57" t="s">
        <v>8</v>
      </c>
      <c r="B256" s="58"/>
      <c r="C256" s="63">
        <f>SUM(C250:C255)</f>
        <v>7442000</v>
      </c>
      <c r="D256" s="63">
        <f>SUM(D250:D255)</f>
        <v>0</v>
      </c>
      <c r="E256" s="63">
        <f>SUM(E250:E255)</f>
        <v>5932000</v>
      </c>
      <c r="F256" s="63">
        <f>SUM(F250:F255)</f>
        <v>0</v>
      </c>
      <c r="G256" s="60">
        <f>SUM(G250:G255)</f>
        <v>13374000</v>
      </c>
      <c r="I256" s="14"/>
    </row>
    <row r="257" spans="1:9" x14ac:dyDescent="0.25">
      <c r="C257" s="1"/>
      <c r="D257" s="1"/>
      <c r="E257" s="1"/>
      <c r="F257" s="1"/>
      <c r="G257" s="17"/>
      <c r="I257" s="14"/>
    </row>
    <row r="258" spans="1:9" x14ac:dyDescent="0.25">
      <c r="A258" s="6" t="s">
        <v>9</v>
      </c>
      <c r="B258" t="s">
        <v>10</v>
      </c>
      <c r="C258" s="13">
        <f>ROUND('Budget Template'!D262,-3)</f>
        <v>5467000</v>
      </c>
      <c r="D258" s="13">
        <f>ROUND('Budget Template'!E262,-3)</f>
        <v>0</v>
      </c>
      <c r="E258" s="13">
        <f>ROUND('Budget Template'!F262,-3)</f>
        <v>953000</v>
      </c>
      <c r="F258" s="13">
        <f>ROUND('Budget Template'!G262,-3)</f>
        <v>0</v>
      </c>
      <c r="G258" s="17">
        <f>SUM(C258:F258)</f>
        <v>6420000</v>
      </c>
      <c r="I258" s="14"/>
    </row>
    <row r="259" spans="1:9" x14ac:dyDescent="0.25">
      <c r="B259" t="s">
        <v>11</v>
      </c>
      <c r="C259" s="13">
        <f>ROUND('Budget Template'!D263,-3)</f>
        <v>583000</v>
      </c>
      <c r="D259" s="13">
        <f>ROUND('Budget Template'!E263,-3)</f>
        <v>0</v>
      </c>
      <c r="E259" s="13">
        <f>ROUND('Budget Template'!F263,-3)</f>
        <v>285000</v>
      </c>
      <c r="F259" s="13">
        <f>ROUND('Budget Template'!G263,-3)</f>
        <v>0</v>
      </c>
      <c r="G259" s="17">
        <f t="shared" ref="G259:G264" si="23">SUM(C259:F259)</f>
        <v>868000</v>
      </c>
      <c r="I259" s="14"/>
    </row>
    <row r="260" spans="1:9" x14ac:dyDescent="0.25">
      <c r="B260" t="s">
        <v>92</v>
      </c>
      <c r="C260" s="13">
        <f>ROUND('Budget Template'!D264,-3)</f>
        <v>1180000</v>
      </c>
      <c r="D260" s="13">
        <f>ROUND('Budget Template'!E264,-3)</f>
        <v>0</v>
      </c>
      <c r="E260" s="13">
        <f>ROUND('Budget Template'!F264,-3)</f>
        <v>2840000</v>
      </c>
      <c r="F260" s="13">
        <f>ROUND('Budget Template'!G264,-3)</f>
        <v>0</v>
      </c>
      <c r="G260" s="17">
        <f t="shared" si="23"/>
        <v>4020000</v>
      </c>
      <c r="I260" s="14"/>
    </row>
    <row r="261" spans="1:9" x14ac:dyDescent="0.25">
      <c r="B261" t="s">
        <v>13</v>
      </c>
      <c r="C261" s="13">
        <f>ROUND('Budget Template'!D265,-3)</f>
        <v>152000</v>
      </c>
      <c r="D261" s="13">
        <f>ROUND('Budget Template'!E265,-3)</f>
        <v>0</v>
      </c>
      <c r="E261" s="13">
        <f>ROUND('Budget Template'!F265,-3)</f>
        <v>0</v>
      </c>
      <c r="F261" s="13">
        <f>ROUND('Budget Template'!G265,-3)</f>
        <v>0</v>
      </c>
      <c r="G261" s="17">
        <f t="shared" si="23"/>
        <v>152000</v>
      </c>
      <c r="I261" s="14"/>
    </row>
    <row r="262" spans="1:9" x14ac:dyDescent="0.25">
      <c r="B262" t="s">
        <v>29</v>
      </c>
      <c r="C262" s="13">
        <f>ROUND('Budget Template'!D266,-3)</f>
        <v>0</v>
      </c>
      <c r="D262" s="13">
        <f>ROUND('Budget Template'!E266,-3)</f>
        <v>0</v>
      </c>
      <c r="E262" s="13">
        <f>ROUND('Budget Template'!F266,-3)</f>
        <v>0</v>
      </c>
      <c r="F262" s="13">
        <f>ROUND('Budget Template'!G266,-3)</f>
        <v>0</v>
      </c>
      <c r="G262" s="17">
        <f t="shared" si="23"/>
        <v>0</v>
      </c>
      <c r="I262" s="14"/>
    </row>
    <row r="263" spans="1:9" x14ac:dyDescent="0.25">
      <c r="B263" t="s">
        <v>12</v>
      </c>
      <c r="C263" s="13">
        <f>ROUND('Budget Template'!D267,-3)</f>
        <v>0</v>
      </c>
      <c r="D263" s="13">
        <f>ROUND('Budget Template'!E267,-3)</f>
        <v>0</v>
      </c>
      <c r="E263" s="13">
        <f>ROUND('Budget Template'!F267,-3)</f>
        <v>0</v>
      </c>
      <c r="F263" s="13">
        <f>ROUND('Budget Template'!G267,-3)</f>
        <v>0</v>
      </c>
      <c r="G263" s="17">
        <f t="shared" si="23"/>
        <v>0</v>
      </c>
      <c r="I263" s="14"/>
    </row>
    <row r="264" spans="1:9" x14ac:dyDescent="0.25">
      <c r="B264" t="s">
        <v>14</v>
      </c>
      <c r="C264" s="13">
        <f>ROUND('Budget Template'!D268,-3)</f>
        <v>60000</v>
      </c>
      <c r="D264" s="13">
        <f>ROUND('Budget Template'!E268,-3)</f>
        <v>0</v>
      </c>
      <c r="E264" s="13">
        <f>ROUND('Budget Template'!F268,-3)</f>
        <v>20000</v>
      </c>
      <c r="F264" s="13">
        <f>ROUND('Budget Template'!G268,-3)</f>
        <v>0</v>
      </c>
      <c r="G264" s="17">
        <f t="shared" si="23"/>
        <v>80000</v>
      </c>
      <c r="I264" s="14"/>
    </row>
    <row r="265" spans="1:9" x14ac:dyDescent="0.25">
      <c r="A265" s="57" t="s">
        <v>15</v>
      </c>
      <c r="B265" s="58"/>
      <c r="C265" s="63">
        <f>SUM(C258:C264)</f>
        <v>7442000</v>
      </c>
      <c r="D265" s="63">
        <f>SUM(D258:D264)</f>
        <v>0</v>
      </c>
      <c r="E265" s="63">
        <f>SUM(E258:E264)</f>
        <v>4098000</v>
      </c>
      <c r="F265" s="63">
        <f>SUM(F258:F264)</f>
        <v>0</v>
      </c>
      <c r="G265" s="60">
        <f>SUM(G258:G264)</f>
        <v>11540000</v>
      </c>
      <c r="I265" s="14"/>
    </row>
    <row r="267" spans="1:9" x14ac:dyDescent="0.25">
      <c r="A267" s="57" t="s">
        <v>36</v>
      </c>
      <c r="B267" s="58"/>
      <c r="C267" s="63">
        <f>ROUND('Budget Template'!D274,-3)</f>
        <v>0</v>
      </c>
      <c r="D267" s="63">
        <f>ROUND('Budget Template'!E274,-3)</f>
        <v>0</v>
      </c>
      <c r="E267" s="63">
        <f>ROUND('Budget Template'!F274,-3)</f>
        <v>0</v>
      </c>
      <c r="F267" s="63">
        <f>ROUND('Budget Template'!G274,-3)</f>
        <v>0</v>
      </c>
      <c r="G267" s="60">
        <f>SUM(C267:F267)</f>
        <v>0</v>
      </c>
      <c r="I267" s="14"/>
    </row>
    <row r="268" spans="1:9" x14ac:dyDescent="0.25">
      <c r="C268" s="15"/>
      <c r="D268" s="15"/>
      <c r="E268" s="15"/>
      <c r="F268" s="15"/>
      <c r="G268" s="20"/>
      <c r="I268" s="14"/>
    </row>
    <row r="269" spans="1:9" ht="15.75" thickBot="1" x14ac:dyDescent="0.3">
      <c r="A269" s="8" t="s">
        <v>66</v>
      </c>
      <c r="B269" s="3"/>
      <c r="C269" s="97"/>
      <c r="D269" s="66">
        <f>D256-D265+D267</f>
        <v>0</v>
      </c>
      <c r="E269" s="66">
        <f>E256-E265+E267</f>
        <v>1834000</v>
      </c>
      <c r="F269" s="66">
        <f>F256-F265+F267</f>
        <v>0</v>
      </c>
      <c r="G269" s="18">
        <f>SUM(C269:F269)</f>
        <v>1834000</v>
      </c>
      <c r="I269" s="14"/>
    </row>
    <row r="270" spans="1:9" ht="15.75" thickTop="1" x14ac:dyDescent="0.25"/>
    <row r="271" spans="1:9" ht="30" x14ac:dyDescent="0.25">
      <c r="A271" s="9" t="s">
        <v>20</v>
      </c>
      <c r="B271" s="10"/>
      <c r="C271" s="11" t="s">
        <v>0</v>
      </c>
      <c r="D271" s="11" t="s">
        <v>32</v>
      </c>
      <c r="E271" s="11" t="s">
        <v>86</v>
      </c>
      <c r="F271" s="11" t="s">
        <v>28</v>
      </c>
      <c r="G271" s="21" t="s">
        <v>16</v>
      </c>
      <c r="I271" s="14"/>
    </row>
    <row r="272" spans="1:9" x14ac:dyDescent="0.25">
      <c r="A272" s="6" t="s">
        <v>1</v>
      </c>
      <c r="B272" t="s">
        <v>33</v>
      </c>
      <c r="C272" s="13">
        <f>ROUND('Budget Template'!D279,-3)</f>
        <v>4874000</v>
      </c>
      <c r="D272" s="13">
        <f>ROUND('Budget Template'!E279,-3)</f>
        <v>0</v>
      </c>
      <c r="E272" s="13">
        <f>ROUND('Budget Template'!F279,-3)</f>
        <v>0</v>
      </c>
      <c r="F272" s="13">
        <f>ROUND('Budget Template'!G279,-3)</f>
        <v>0</v>
      </c>
      <c r="G272" s="17">
        <f t="shared" ref="G272:G277" si="24">SUM(C272:F272)</f>
        <v>4874000</v>
      </c>
      <c r="I272" s="14"/>
    </row>
    <row r="273" spans="1:9" x14ac:dyDescent="0.25">
      <c r="B273" t="s">
        <v>4</v>
      </c>
      <c r="C273" s="13">
        <f>ROUND('Budget Template'!D280,-3)</f>
        <v>0</v>
      </c>
      <c r="D273" s="13">
        <f>ROUND('Budget Template'!E280,-3)</f>
        <v>135000</v>
      </c>
      <c r="E273" s="13">
        <f>ROUND('Budget Template'!F280,-3)</f>
        <v>0</v>
      </c>
      <c r="F273" s="13">
        <f>ROUND('Budget Template'!G280,-3)</f>
        <v>0</v>
      </c>
      <c r="G273" s="17">
        <f t="shared" si="24"/>
        <v>135000</v>
      </c>
      <c r="I273" s="14"/>
    </row>
    <row r="274" spans="1:9" x14ac:dyDescent="0.25">
      <c r="B274" t="s">
        <v>30</v>
      </c>
      <c r="C274" s="13">
        <f>ROUND('Budget Template'!D281,-3)</f>
        <v>0</v>
      </c>
      <c r="D274" s="13">
        <f>ROUND('Budget Template'!E281,-3)</f>
        <v>0</v>
      </c>
      <c r="E274" s="13">
        <f>ROUND('Budget Template'!F281,-3)</f>
        <v>0</v>
      </c>
      <c r="F274" s="13">
        <f>ROUND('Budget Template'!G281,-3)</f>
        <v>0</v>
      </c>
      <c r="G274" s="17">
        <f t="shared" si="24"/>
        <v>0</v>
      </c>
      <c r="I274" s="14"/>
    </row>
    <row r="275" spans="1:9" x14ac:dyDescent="0.25">
      <c r="B275" t="s">
        <v>5</v>
      </c>
      <c r="C275" s="13">
        <f>ROUND('Budget Template'!D282,-3)</f>
        <v>0</v>
      </c>
      <c r="D275" s="13">
        <f>ROUND('Budget Template'!E282,-3)</f>
        <v>0</v>
      </c>
      <c r="E275" s="13">
        <f>ROUND('Budget Template'!F282,-3)</f>
        <v>0</v>
      </c>
      <c r="F275" s="13">
        <f>ROUND('Budget Template'!G282,-3)</f>
        <v>0</v>
      </c>
      <c r="G275" s="17">
        <f t="shared" si="24"/>
        <v>0</v>
      </c>
      <c r="I275" s="14"/>
    </row>
    <row r="276" spans="1:9" x14ac:dyDescent="0.25">
      <c r="B276" t="s">
        <v>6</v>
      </c>
      <c r="C276" s="13">
        <f>ROUND('Budget Template'!D283,-3)</f>
        <v>0</v>
      </c>
      <c r="D276" s="13">
        <f>ROUND('Budget Template'!E283,-3)</f>
        <v>0</v>
      </c>
      <c r="E276" s="13">
        <f>ROUND('Budget Template'!F283,-3)</f>
        <v>0</v>
      </c>
      <c r="F276" s="13">
        <f>ROUND('Budget Template'!G283,-3)</f>
        <v>0</v>
      </c>
      <c r="G276" s="17">
        <f t="shared" si="24"/>
        <v>0</v>
      </c>
      <c r="I276" s="14"/>
    </row>
    <row r="277" spans="1:9" x14ac:dyDescent="0.25">
      <c r="B277" s="2" t="s">
        <v>7</v>
      </c>
      <c r="C277" s="13">
        <f>ROUND('Budget Template'!D284,-3)</f>
        <v>0</v>
      </c>
      <c r="D277" s="13">
        <f>ROUND('Budget Template'!E284,-3)</f>
        <v>0</v>
      </c>
      <c r="E277" s="13">
        <f>ROUND('Budget Template'!F284,-3)</f>
        <v>0</v>
      </c>
      <c r="F277" s="13">
        <f>ROUND('Budget Template'!G284,-3)</f>
        <v>0</v>
      </c>
      <c r="G277" s="17">
        <f t="shared" si="24"/>
        <v>0</v>
      </c>
      <c r="I277" s="14"/>
    </row>
    <row r="278" spans="1:9" x14ac:dyDescent="0.25">
      <c r="A278" s="57" t="s">
        <v>8</v>
      </c>
      <c r="B278" s="58"/>
      <c r="C278" s="63">
        <f>SUM(C272:C277)</f>
        <v>4874000</v>
      </c>
      <c r="D278" s="63">
        <f>SUM(D272:D277)</f>
        <v>135000</v>
      </c>
      <c r="E278" s="63">
        <f>SUM(E272:E277)</f>
        <v>0</v>
      </c>
      <c r="F278" s="63">
        <f>SUM(F272:F277)</f>
        <v>0</v>
      </c>
      <c r="G278" s="60">
        <f>SUM(G272:G277)</f>
        <v>5009000</v>
      </c>
      <c r="I278" s="14"/>
    </row>
    <row r="279" spans="1:9" x14ac:dyDescent="0.25">
      <c r="C279" s="1"/>
      <c r="D279" s="1"/>
      <c r="E279" s="1"/>
      <c r="F279" s="1"/>
      <c r="G279" s="17"/>
      <c r="I279" s="14"/>
    </row>
    <row r="280" spans="1:9" x14ac:dyDescent="0.25">
      <c r="A280" s="6" t="s">
        <v>9</v>
      </c>
      <c r="B280" t="s">
        <v>10</v>
      </c>
      <c r="C280" s="13">
        <f>ROUND('Budget Template'!D287,-3)</f>
        <v>2947000</v>
      </c>
      <c r="D280" s="13">
        <f>ROUND('Budget Template'!E287,-3)</f>
        <v>96000</v>
      </c>
      <c r="E280" s="13">
        <f>ROUND('Budget Template'!F287,-3)</f>
        <v>60000</v>
      </c>
      <c r="F280" s="13">
        <f>ROUND('Budget Template'!G287,-3)</f>
        <v>0</v>
      </c>
      <c r="G280" s="17">
        <f>SUM(C280:F280)</f>
        <v>3103000</v>
      </c>
      <c r="I280" s="14"/>
    </row>
    <row r="281" spans="1:9" x14ac:dyDescent="0.25">
      <c r="B281" t="s">
        <v>11</v>
      </c>
      <c r="C281" s="13">
        <f>ROUND('Budget Template'!D288,-3)</f>
        <v>885000</v>
      </c>
      <c r="D281" s="13">
        <f>ROUND('Budget Template'!E288,-3)</f>
        <v>39000</v>
      </c>
      <c r="E281" s="13">
        <f>ROUND('Budget Template'!F288,-3)</f>
        <v>13000</v>
      </c>
      <c r="F281" s="13">
        <f>ROUND('Budget Template'!G288,-3)</f>
        <v>0</v>
      </c>
      <c r="G281" s="17">
        <f t="shared" ref="G281:G286" si="25">SUM(C281:F281)</f>
        <v>937000</v>
      </c>
      <c r="I281" s="14"/>
    </row>
    <row r="282" spans="1:9" x14ac:dyDescent="0.25">
      <c r="B282" t="s">
        <v>92</v>
      </c>
      <c r="C282" s="13">
        <f>ROUND('Budget Template'!D289,-3)</f>
        <v>1013000</v>
      </c>
      <c r="D282" s="13">
        <f>ROUND('Budget Template'!E289,-3)</f>
        <v>0</v>
      </c>
      <c r="E282" s="13">
        <f>ROUND('Budget Template'!F289,-3)</f>
        <v>393000</v>
      </c>
      <c r="F282" s="13">
        <f>ROUND('Budget Template'!G289,-3)</f>
        <v>0</v>
      </c>
      <c r="G282" s="17">
        <f t="shared" si="25"/>
        <v>1406000</v>
      </c>
      <c r="I282" s="14"/>
    </row>
    <row r="283" spans="1:9" x14ac:dyDescent="0.25">
      <c r="B283" t="s">
        <v>13</v>
      </c>
      <c r="C283" s="13">
        <f>ROUND('Budget Template'!D290,-3)</f>
        <v>0</v>
      </c>
      <c r="D283" s="13">
        <f>ROUND('Budget Template'!E290,-3)</f>
        <v>0</v>
      </c>
      <c r="E283" s="13">
        <f>ROUND('Budget Template'!F290,-3)</f>
        <v>0</v>
      </c>
      <c r="F283" s="13">
        <f>ROUND('Budget Template'!G290,-3)</f>
        <v>0</v>
      </c>
      <c r="G283" s="17">
        <f t="shared" si="25"/>
        <v>0</v>
      </c>
      <c r="I283" s="14"/>
    </row>
    <row r="284" spans="1:9" x14ac:dyDescent="0.25">
      <c r="B284" t="s">
        <v>29</v>
      </c>
      <c r="C284" s="13">
        <f>ROUND('Budget Template'!D291,-3)</f>
        <v>0</v>
      </c>
      <c r="D284" s="13">
        <f>ROUND('Budget Template'!E291,-3)</f>
        <v>0</v>
      </c>
      <c r="E284" s="13">
        <f>ROUND('Budget Template'!F291,-3)</f>
        <v>0</v>
      </c>
      <c r="F284" s="13">
        <f>ROUND('Budget Template'!G291,-3)</f>
        <v>0</v>
      </c>
      <c r="G284" s="17">
        <f t="shared" si="25"/>
        <v>0</v>
      </c>
      <c r="I284" s="14"/>
    </row>
    <row r="285" spans="1:9" x14ac:dyDescent="0.25">
      <c r="B285" t="s">
        <v>12</v>
      </c>
      <c r="C285" s="13">
        <f>ROUND('Budget Template'!D292,-3)</f>
        <v>0</v>
      </c>
      <c r="D285" s="13">
        <f>ROUND('Budget Template'!E292,-3)</f>
        <v>0</v>
      </c>
      <c r="E285" s="13">
        <f>ROUND('Budget Template'!F292,-3)</f>
        <v>0</v>
      </c>
      <c r="F285" s="13">
        <f>ROUND('Budget Template'!G292,-3)</f>
        <v>0</v>
      </c>
      <c r="G285" s="17">
        <f t="shared" si="25"/>
        <v>0</v>
      </c>
      <c r="I285" s="14"/>
    </row>
    <row r="286" spans="1:9" x14ac:dyDescent="0.25">
      <c r="B286" t="s">
        <v>14</v>
      </c>
      <c r="C286" s="13">
        <f>ROUND('Budget Template'!D293,-3)</f>
        <v>30000</v>
      </c>
      <c r="D286" s="13">
        <f>ROUND('Budget Template'!E293,-3)</f>
        <v>0</v>
      </c>
      <c r="E286" s="13">
        <f>ROUND('Budget Template'!F293,-3)</f>
        <v>0</v>
      </c>
      <c r="F286" s="13">
        <f>ROUND('Budget Template'!G293,-3)</f>
        <v>0</v>
      </c>
      <c r="G286" s="17">
        <f t="shared" si="25"/>
        <v>30000</v>
      </c>
      <c r="I286" s="14"/>
    </row>
    <row r="287" spans="1:9" x14ac:dyDescent="0.25">
      <c r="A287" s="57" t="s">
        <v>15</v>
      </c>
      <c r="B287" s="58"/>
      <c r="C287" s="63">
        <f>SUM(C280:C286)</f>
        <v>4875000</v>
      </c>
      <c r="D287" s="63">
        <f>SUM(D280:D286)</f>
        <v>135000</v>
      </c>
      <c r="E287" s="63">
        <f>SUM(E280:E286)</f>
        <v>466000</v>
      </c>
      <c r="F287" s="63">
        <f>SUM(F280:F286)</f>
        <v>0</v>
      </c>
      <c r="G287" s="60">
        <f>SUM(G280:G286)</f>
        <v>5476000</v>
      </c>
      <c r="I287" s="14"/>
    </row>
    <row r="289" spans="1:9" x14ac:dyDescent="0.25">
      <c r="A289" s="57" t="s">
        <v>36</v>
      </c>
      <c r="B289" s="58"/>
      <c r="C289" s="63">
        <f>ROUND('Budget Template'!D299,-3)</f>
        <v>0</v>
      </c>
      <c r="D289" s="63">
        <f>ROUND('Budget Template'!E299,-3)</f>
        <v>0</v>
      </c>
      <c r="E289" s="63">
        <f>ROUND('Budget Template'!F299,-3)</f>
        <v>0</v>
      </c>
      <c r="F289" s="63">
        <f>ROUND('Budget Template'!G299,-3)</f>
        <v>0</v>
      </c>
      <c r="G289" s="60">
        <f>SUM(C289:F289)</f>
        <v>0</v>
      </c>
      <c r="I289" s="14"/>
    </row>
    <row r="290" spans="1:9" x14ac:dyDescent="0.25">
      <c r="C290" s="15"/>
      <c r="D290" s="15"/>
      <c r="E290" s="15"/>
      <c r="F290" s="15"/>
      <c r="G290" s="20"/>
      <c r="I290" s="14"/>
    </row>
    <row r="291" spans="1:9" ht="15.75" thickBot="1" x14ac:dyDescent="0.3">
      <c r="A291" s="8" t="s">
        <v>66</v>
      </c>
      <c r="B291" s="3"/>
      <c r="C291" s="97"/>
      <c r="D291" s="66">
        <f>D278-D287+D289</f>
        <v>0</v>
      </c>
      <c r="E291" s="66">
        <f>E278-E287+E289</f>
        <v>-466000</v>
      </c>
      <c r="F291" s="66">
        <f>F278-F287+F289</f>
        <v>0</v>
      </c>
      <c r="G291" s="18">
        <f>SUM(C291:F291)</f>
        <v>-466000</v>
      </c>
      <c r="I291" s="14"/>
    </row>
    <row r="292" spans="1:9" ht="15.75" thickTop="1" x14ac:dyDescent="0.25"/>
    <row r="293" spans="1:9" ht="30" x14ac:dyDescent="0.25">
      <c r="A293" s="9" t="s">
        <v>21</v>
      </c>
      <c r="B293" s="10"/>
      <c r="C293" s="11" t="s">
        <v>0</v>
      </c>
      <c r="D293" s="11" t="s">
        <v>32</v>
      </c>
      <c r="E293" s="11" t="s">
        <v>86</v>
      </c>
      <c r="F293" s="11" t="s">
        <v>28</v>
      </c>
      <c r="G293" s="21" t="s">
        <v>16</v>
      </c>
      <c r="I293" s="14"/>
    </row>
    <row r="294" spans="1:9" x14ac:dyDescent="0.25">
      <c r="A294" s="6" t="s">
        <v>1</v>
      </c>
      <c r="B294" t="s">
        <v>33</v>
      </c>
      <c r="C294" s="13">
        <f>ROUND('Budget Template'!D304,-3)</f>
        <v>18678000</v>
      </c>
      <c r="D294" s="13">
        <f>ROUND('Budget Template'!E304,-3)</f>
        <v>0</v>
      </c>
      <c r="E294" s="13">
        <f>ROUND('Budget Template'!F304,-3)</f>
        <v>0</v>
      </c>
      <c r="F294" s="13">
        <f>ROUND('Budget Template'!G304,-3)</f>
        <v>0</v>
      </c>
      <c r="G294" s="17">
        <f t="shared" ref="G294:G299" si="26">SUM(C294:F294)</f>
        <v>18678000</v>
      </c>
      <c r="I294" s="14"/>
    </row>
    <row r="295" spans="1:9" x14ac:dyDescent="0.25">
      <c r="B295" t="s">
        <v>4</v>
      </c>
      <c r="C295" s="13">
        <f>ROUND('Budget Template'!D305,-3)</f>
        <v>0</v>
      </c>
      <c r="D295" s="13">
        <f>ROUND('Budget Template'!E305,-3)</f>
        <v>0</v>
      </c>
      <c r="E295" s="13">
        <f>ROUND('Budget Template'!F305,-3)</f>
        <v>0</v>
      </c>
      <c r="F295" s="13">
        <f>ROUND('Budget Template'!G305,-3)</f>
        <v>0</v>
      </c>
      <c r="G295" s="17">
        <f t="shared" si="26"/>
        <v>0</v>
      </c>
      <c r="I295" s="14"/>
    </row>
    <row r="296" spans="1:9" x14ac:dyDescent="0.25">
      <c r="B296" t="s">
        <v>30</v>
      </c>
      <c r="C296" s="13">
        <f>ROUND('Budget Template'!D306,-3)</f>
        <v>0</v>
      </c>
      <c r="D296" s="13">
        <f>ROUND('Budget Template'!E306,-3)</f>
        <v>0</v>
      </c>
      <c r="E296" s="13">
        <f>ROUND('Budget Template'!F306,-3)</f>
        <v>0</v>
      </c>
      <c r="F296" s="13">
        <f>ROUND('Budget Template'!G306,-3)</f>
        <v>0</v>
      </c>
      <c r="G296" s="17">
        <f t="shared" si="26"/>
        <v>0</v>
      </c>
      <c r="I296" s="14"/>
    </row>
    <row r="297" spans="1:9" x14ac:dyDescent="0.25">
      <c r="B297" t="s">
        <v>5</v>
      </c>
      <c r="C297" s="13">
        <f>ROUND('Budget Template'!D307,-3)</f>
        <v>0</v>
      </c>
      <c r="D297" s="13">
        <f>ROUND('Budget Template'!E307,-3)</f>
        <v>0</v>
      </c>
      <c r="E297" s="13">
        <f>ROUND('Budget Template'!F307,-3)</f>
        <v>0</v>
      </c>
      <c r="F297" s="13">
        <f>ROUND('Budget Template'!G307,-3)</f>
        <v>0</v>
      </c>
      <c r="G297" s="17">
        <f t="shared" si="26"/>
        <v>0</v>
      </c>
      <c r="I297" s="14"/>
    </row>
    <row r="298" spans="1:9" x14ac:dyDescent="0.25">
      <c r="B298" t="s">
        <v>6</v>
      </c>
      <c r="C298" s="13">
        <f>ROUND('Budget Template'!D308,-3)</f>
        <v>0</v>
      </c>
      <c r="D298" s="13">
        <f>ROUND('Budget Template'!E308,-3)</f>
        <v>0</v>
      </c>
      <c r="E298" s="13">
        <f>ROUND('Budget Template'!F308,-3)</f>
        <v>0</v>
      </c>
      <c r="F298" s="13">
        <f>ROUND('Budget Template'!G308,-3)</f>
        <v>0</v>
      </c>
      <c r="G298" s="17">
        <f t="shared" si="26"/>
        <v>0</v>
      </c>
      <c r="I298" s="14"/>
    </row>
    <row r="299" spans="1:9" x14ac:dyDescent="0.25">
      <c r="B299" s="2" t="s">
        <v>7</v>
      </c>
      <c r="C299" s="13">
        <f>ROUND('Budget Template'!D309,-3)</f>
        <v>0</v>
      </c>
      <c r="D299" s="13">
        <f>ROUND('Budget Template'!E309,-3)</f>
        <v>0</v>
      </c>
      <c r="E299" s="13">
        <f>ROUND('Budget Template'!F309,-3)</f>
        <v>0</v>
      </c>
      <c r="F299" s="13">
        <f>ROUND('Budget Template'!G309,-3)</f>
        <v>941000</v>
      </c>
      <c r="G299" s="17">
        <f t="shared" si="26"/>
        <v>941000</v>
      </c>
      <c r="I299" s="14"/>
    </row>
    <row r="300" spans="1:9" x14ac:dyDescent="0.25">
      <c r="A300" s="57" t="s">
        <v>8</v>
      </c>
      <c r="B300" s="58"/>
      <c r="C300" s="63">
        <f>SUM(C294:C299)</f>
        <v>18678000</v>
      </c>
      <c r="D300" s="63">
        <f>SUM(D294:D299)</f>
        <v>0</v>
      </c>
      <c r="E300" s="63">
        <f>SUM(E294:E299)</f>
        <v>0</v>
      </c>
      <c r="F300" s="63">
        <f>SUM(F294:F299)</f>
        <v>941000</v>
      </c>
      <c r="G300" s="60">
        <f>SUM(G294:G299)</f>
        <v>19619000</v>
      </c>
      <c r="I300" s="14"/>
    </row>
    <row r="301" spans="1:9" x14ac:dyDescent="0.25">
      <c r="C301" s="1"/>
      <c r="D301" s="1"/>
      <c r="E301" s="1"/>
      <c r="F301" s="1"/>
      <c r="G301" s="17"/>
      <c r="I301" s="14"/>
    </row>
    <row r="302" spans="1:9" x14ac:dyDescent="0.25">
      <c r="A302" s="6" t="s">
        <v>9</v>
      </c>
      <c r="B302" t="s">
        <v>10</v>
      </c>
      <c r="C302" s="13">
        <f>ROUND('Budget Template'!D312,-3)</f>
        <v>3498000</v>
      </c>
      <c r="D302" s="13">
        <f>ROUND('Budget Template'!E312,-3)</f>
        <v>0</v>
      </c>
      <c r="E302" s="13">
        <f>ROUND('Budget Template'!F312,-3)</f>
        <v>0</v>
      </c>
      <c r="F302" s="13">
        <f>ROUND('Budget Template'!G312,-3)</f>
        <v>394000</v>
      </c>
      <c r="G302" s="17">
        <f>SUM(C302:F302)</f>
        <v>3892000</v>
      </c>
      <c r="I302" s="14"/>
    </row>
    <row r="303" spans="1:9" x14ac:dyDescent="0.25">
      <c r="B303" t="s">
        <v>11</v>
      </c>
      <c r="C303" s="13">
        <f>ROUND('Budget Template'!D313,-3)</f>
        <v>536000</v>
      </c>
      <c r="D303" s="13">
        <f>ROUND('Budget Template'!E313,-3)</f>
        <v>0</v>
      </c>
      <c r="E303" s="13">
        <f>ROUND('Budget Template'!F313,-3)</f>
        <v>0</v>
      </c>
      <c r="F303" s="13">
        <f>ROUND('Budget Template'!G313,-3)</f>
        <v>98000</v>
      </c>
      <c r="G303" s="17">
        <f t="shared" ref="G303:G308" si="27">SUM(C303:F303)</f>
        <v>634000</v>
      </c>
      <c r="I303" s="14"/>
    </row>
    <row r="304" spans="1:9" x14ac:dyDescent="0.25">
      <c r="B304" t="s">
        <v>92</v>
      </c>
      <c r="C304" s="13">
        <f>ROUND('Budget Template'!D314,-3)</f>
        <v>14188000</v>
      </c>
      <c r="D304" s="13">
        <f>ROUND('Budget Template'!E314,-3)</f>
        <v>0</v>
      </c>
      <c r="E304" s="13">
        <f>ROUND('Budget Template'!F314,-3)</f>
        <v>46000</v>
      </c>
      <c r="F304" s="13">
        <f>ROUND('Budget Template'!G314,-3)</f>
        <v>49000</v>
      </c>
      <c r="G304" s="17">
        <f t="shared" si="27"/>
        <v>14283000</v>
      </c>
      <c r="I304" s="14"/>
    </row>
    <row r="305" spans="1:9" x14ac:dyDescent="0.25">
      <c r="B305" t="s">
        <v>13</v>
      </c>
      <c r="C305" s="13">
        <f>ROUND('Budget Template'!D315,-3)</f>
        <v>0</v>
      </c>
      <c r="D305" s="13">
        <f>ROUND('Budget Template'!E315,-3)</f>
        <v>0</v>
      </c>
      <c r="E305" s="13">
        <f>ROUND('Budget Template'!F315,-3)</f>
        <v>0</v>
      </c>
      <c r="F305" s="13">
        <f>ROUND('Budget Template'!G315,-3)</f>
        <v>0</v>
      </c>
      <c r="G305" s="17">
        <f t="shared" si="27"/>
        <v>0</v>
      </c>
      <c r="I305" s="14"/>
    </row>
    <row r="306" spans="1:9" x14ac:dyDescent="0.25">
      <c r="B306" t="s">
        <v>29</v>
      </c>
      <c r="C306" s="13">
        <f>ROUND('Budget Template'!D316,-3)</f>
        <v>0</v>
      </c>
      <c r="D306" s="13">
        <f>ROUND('Budget Template'!E316,-3)</f>
        <v>0</v>
      </c>
      <c r="E306" s="13">
        <f>ROUND('Budget Template'!F316,-3)</f>
        <v>0</v>
      </c>
      <c r="F306" s="13">
        <f>ROUND('Budget Template'!G316,-3)</f>
        <v>0</v>
      </c>
      <c r="G306" s="17">
        <f t="shared" si="27"/>
        <v>0</v>
      </c>
      <c r="I306" s="14"/>
    </row>
    <row r="307" spans="1:9" x14ac:dyDescent="0.25">
      <c r="B307" t="s">
        <v>12</v>
      </c>
      <c r="C307" s="13">
        <f>ROUND('Budget Template'!D317,-3)</f>
        <v>379000</v>
      </c>
      <c r="D307" s="13">
        <f>ROUND('Budget Template'!E317,-3)</f>
        <v>0</v>
      </c>
      <c r="E307" s="13">
        <f>ROUND('Budget Template'!F317,-3)</f>
        <v>0</v>
      </c>
      <c r="F307" s="13">
        <f>ROUND('Budget Template'!G317,-3)</f>
        <v>0</v>
      </c>
      <c r="G307" s="17">
        <f t="shared" si="27"/>
        <v>379000</v>
      </c>
      <c r="I307" s="14"/>
    </row>
    <row r="308" spans="1:9" x14ac:dyDescent="0.25">
      <c r="B308" t="s">
        <v>14</v>
      </c>
      <c r="C308" s="13">
        <f>ROUND('Budget Template'!D318,-3)</f>
        <v>77000</v>
      </c>
      <c r="D308" s="13">
        <f>ROUND('Budget Template'!E318,-3)</f>
        <v>0</v>
      </c>
      <c r="E308" s="13">
        <f>ROUND('Budget Template'!F318,-3)</f>
        <v>0</v>
      </c>
      <c r="F308" s="13">
        <f>ROUND('Budget Template'!G318,-3)</f>
        <v>0</v>
      </c>
      <c r="G308" s="17">
        <f t="shared" si="27"/>
        <v>77000</v>
      </c>
      <c r="I308" s="14"/>
    </row>
    <row r="309" spans="1:9" x14ac:dyDescent="0.25">
      <c r="A309" s="57" t="s">
        <v>15</v>
      </c>
      <c r="B309" s="58"/>
      <c r="C309" s="63">
        <f>SUM(C302:C308)</f>
        <v>18678000</v>
      </c>
      <c r="D309" s="63">
        <f>SUM(D302:D308)</f>
        <v>0</v>
      </c>
      <c r="E309" s="63">
        <f>SUM(E302:E308)</f>
        <v>46000</v>
      </c>
      <c r="F309" s="63">
        <f>SUM(F302:F308)</f>
        <v>541000</v>
      </c>
      <c r="G309" s="60">
        <f>SUM(G302:G308)</f>
        <v>19265000</v>
      </c>
      <c r="I309" s="14"/>
    </row>
    <row r="311" spans="1:9" x14ac:dyDescent="0.25">
      <c r="A311" s="57" t="s">
        <v>36</v>
      </c>
      <c r="B311" s="58"/>
      <c r="C311" s="63">
        <f>ROUND('Budget Template'!D324,-3)</f>
        <v>0</v>
      </c>
      <c r="D311" s="63">
        <f>ROUND('Budget Template'!E324,-3)</f>
        <v>0</v>
      </c>
      <c r="E311" s="63">
        <f>ROUND('Budget Template'!F324,-3)</f>
        <v>0</v>
      </c>
      <c r="F311" s="63">
        <f>ROUND('Budget Template'!G324,-3)</f>
        <v>-400000</v>
      </c>
      <c r="G311" s="60">
        <f>SUM(C311:F311)</f>
        <v>-400000</v>
      </c>
      <c r="I311" s="14"/>
    </row>
    <row r="312" spans="1:9" x14ac:dyDescent="0.25">
      <c r="C312" s="15"/>
      <c r="D312" s="15"/>
      <c r="E312" s="15"/>
      <c r="F312" s="15"/>
      <c r="G312" s="20"/>
      <c r="I312" s="14"/>
    </row>
    <row r="313" spans="1:9" ht="15.75" thickBot="1" x14ac:dyDescent="0.3">
      <c r="A313" s="8" t="s">
        <v>66</v>
      </c>
      <c r="B313" s="3"/>
      <c r="C313" s="97"/>
      <c r="D313" s="66">
        <f>D300-D309+D311</f>
        <v>0</v>
      </c>
      <c r="E313" s="66">
        <f>E300-E309+E311</f>
        <v>-46000</v>
      </c>
      <c r="F313" s="66">
        <f>F300-F309+F311</f>
        <v>0</v>
      </c>
      <c r="G313" s="18">
        <f>SUM(C313:F313)</f>
        <v>-46000</v>
      </c>
      <c r="I313" s="14"/>
    </row>
    <row r="314" spans="1:9" ht="15.75" thickTop="1" x14ac:dyDescent="0.25"/>
    <row r="315" spans="1:9" ht="30" x14ac:dyDescent="0.25">
      <c r="A315" s="9" t="s">
        <v>22</v>
      </c>
      <c r="B315" s="10"/>
      <c r="C315" s="11" t="s">
        <v>0</v>
      </c>
      <c r="D315" s="11" t="s">
        <v>32</v>
      </c>
      <c r="E315" s="11" t="s">
        <v>86</v>
      </c>
      <c r="F315" s="11" t="s">
        <v>28</v>
      </c>
      <c r="G315" s="21" t="s">
        <v>16</v>
      </c>
      <c r="I315" s="14"/>
    </row>
    <row r="316" spans="1:9" x14ac:dyDescent="0.25">
      <c r="A316" s="6" t="s">
        <v>1</v>
      </c>
      <c r="B316" t="s">
        <v>33</v>
      </c>
      <c r="C316" s="13">
        <f>ROUND('Budget Template'!D329,-3)</f>
        <v>13080000</v>
      </c>
      <c r="D316" s="13">
        <f>ROUND('Budget Template'!E329,-3)</f>
        <v>0</v>
      </c>
      <c r="E316" s="13">
        <f>ROUND('Budget Template'!F329,-3)</f>
        <v>0</v>
      </c>
      <c r="F316" s="13">
        <f>ROUND('Budget Template'!G329,-3)</f>
        <v>0</v>
      </c>
      <c r="G316" s="17">
        <f t="shared" ref="G316:G321" si="28">SUM(C316:F316)</f>
        <v>13080000</v>
      </c>
      <c r="I316" s="14"/>
    </row>
    <row r="317" spans="1:9" x14ac:dyDescent="0.25">
      <c r="B317" t="s">
        <v>4</v>
      </c>
      <c r="C317" s="13">
        <f>ROUND('Budget Template'!D330,-3)</f>
        <v>841000</v>
      </c>
      <c r="D317" s="13">
        <f>ROUND('Budget Template'!E330,-3)</f>
        <v>4848000</v>
      </c>
      <c r="E317" s="13">
        <f>ROUND('Budget Template'!F330,-3)</f>
        <v>0</v>
      </c>
      <c r="F317" s="13">
        <f>ROUND('Budget Template'!G330,-3)</f>
        <v>0</v>
      </c>
      <c r="G317" s="17">
        <f t="shared" si="28"/>
        <v>5689000</v>
      </c>
      <c r="I317" s="14"/>
    </row>
    <row r="318" spans="1:9" x14ac:dyDescent="0.25">
      <c r="B318" t="s">
        <v>30</v>
      </c>
      <c r="C318" s="13">
        <f>ROUND('Budget Template'!D331,-3)</f>
        <v>0</v>
      </c>
      <c r="D318" s="13">
        <f>ROUND('Budget Template'!E331,-3)</f>
        <v>0</v>
      </c>
      <c r="E318" s="13">
        <f>ROUND('Budget Template'!F331,-3)</f>
        <v>0</v>
      </c>
      <c r="F318" s="13">
        <f>ROUND('Budget Template'!G331,-3)</f>
        <v>0</v>
      </c>
      <c r="G318" s="17">
        <f t="shared" si="28"/>
        <v>0</v>
      </c>
      <c r="I318" s="14"/>
    </row>
    <row r="319" spans="1:9" x14ac:dyDescent="0.25">
      <c r="B319" t="s">
        <v>5</v>
      </c>
      <c r="C319" s="13">
        <f>ROUND('Budget Template'!D332,-3)</f>
        <v>0</v>
      </c>
      <c r="D319" s="13">
        <f>ROUND('Budget Template'!E332,-3)</f>
        <v>0</v>
      </c>
      <c r="E319" s="13">
        <f>ROUND('Budget Template'!F332,-3)</f>
        <v>0</v>
      </c>
      <c r="F319" s="13">
        <f>ROUND('Budget Template'!G332,-3)</f>
        <v>0</v>
      </c>
      <c r="G319" s="17">
        <f t="shared" si="28"/>
        <v>0</v>
      </c>
      <c r="I319" s="14"/>
    </row>
    <row r="320" spans="1:9" x14ac:dyDescent="0.25">
      <c r="B320" t="s">
        <v>6</v>
      </c>
      <c r="C320" s="13">
        <f>ROUND('Budget Template'!D333,-3)</f>
        <v>0</v>
      </c>
      <c r="D320" s="13">
        <f>ROUND('Budget Template'!E333,-3)</f>
        <v>0</v>
      </c>
      <c r="E320" s="13">
        <f>ROUND('Budget Template'!F333,-3)</f>
        <v>0</v>
      </c>
      <c r="F320" s="13">
        <f>ROUND('Budget Template'!G333,-3)</f>
        <v>0</v>
      </c>
      <c r="G320" s="17">
        <f t="shared" si="28"/>
        <v>0</v>
      </c>
      <c r="I320" s="14"/>
    </row>
    <row r="321" spans="1:9" x14ac:dyDescent="0.25">
      <c r="B321" s="2" t="s">
        <v>7</v>
      </c>
      <c r="C321" s="13">
        <f>ROUND('Budget Template'!D334,-3)</f>
        <v>0</v>
      </c>
      <c r="D321" s="13">
        <f>ROUND('Budget Template'!E334,-3)</f>
        <v>0</v>
      </c>
      <c r="E321" s="13">
        <f>ROUND('Budget Template'!F334,-3)</f>
        <v>0</v>
      </c>
      <c r="F321" s="13">
        <f>ROUND('Budget Template'!G334,-3)</f>
        <v>0</v>
      </c>
      <c r="G321" s="17">
        <f t="shared" si="28"/>
        <v>0</v>
      </c>
      <c r="I321" s="14"/>
    </row>
    <row r="322" spans="1:9" x14ac:dyDescent="0.25">
      <c r="A322" s="57" t="s">
        <v>8</v>
      </c>
      <c r="B322" s="58"/>
      <c r="C322" s="63">
        <f>SUM(C316:C321)</f>
        <v>13921000</v>
      </c>
      <c r="D322" s="63">
        <f>SUM(D316:D321)</f>
        <v>4848000</v>
      </c>
      <c r="E322" s="63">
        <f>SUM(E316:E321)</f>
        <v>0</v>
      </c>
      <c r="F322" s="63">
        <f>SUM(F316:F321)</f>
        <v>0</v>
      </c>
      <c r="G322" s="60">
        <f>SUM(G316:G321)</f>
        <v>18769000</v>
      </c>
      <c r="I322" s="14"/>
    </row>
    <row r="323" spans="1:9" x14ac:dyDescent="0.25">
      <c r="C323" s="1"/>
      <c r="D323" s="1"/>
      <c r="E323" s="1"/>
      <c r="F323" s="1"/>
      <c r="G323" s="17"/>
      <c r="I323" s="14"/>
    </row>
    <row r="324" spans="1:9" x14ac:dyDescent="0.25">
      <c r="A324" s="6" t="s">
        <v>9</v>
      </c>
      <c r="B324" t="s">
        <v>10</v>
      </c>
      <c r="C324" s="13">
        <f>ROUND('Budget Template'!D337,-3)</f>
        <v>5483000</v>
      </c>
      <c r="D324" s="13">
        <f>ROUND('Budget Template'!E337,-3)</f>
        <v>1500000</v>
      </c>
      <c r="E324" s="13">
        <f>ROUND('Budget Template'!F337,-3)</f>
        <v>346000</v>
      </c>
      <c r="F324" s="13">
        <f>ROUND('Budget Template'!G337,-3)</f>
        <v>0</v>
      </c>
      <c r="G324" s="17">
        <f>SUM(C324:F324)</f>
        <v>7329000</v>
      </c>
      <c r="I324" s="14"/>
    </row>
    <row r="325" spans="1:9" x14ac:dyDescent="0.25">
      <c r="B325" t="s">
        <v>11</v>
      </c>
      <c r="C325" s="13">
        <f>ROUND('Budget Template'!D338,-3)</f>
        <v>1984000</v>
      </c>
      <c r="D325" s="13">
        <f>ROUND('Budget Template'!E338,-3)</f>
        <v>778000</v>
      </c>
      <c r="E325" s="13">
        <f>ROUND('Budget Template'!F338,-3)</f>
        <v>143000</v>
      </c>
      <c r="F325" s="13">
        <f>ROUND('Budget Template'!G338,-3)</f>
        <v>0</v>
      </c>
      <c r="G325" s="17">
        <f t="shared" ref="G325:G330" si="29">SUM(C325:F325)</f>
        <v>2905000</v>
      </c>
      <c r="I325" s="14"/>
    </row>
    <row r="326" spans="1:9" x14ac:dyDescent="0.25">
      <c r="B326" t="s">
        <v>92</v>
      </c>
      <c r="C326" s="13">
        <f>ROUND('Budget Template'!D339,-3)</f>
        <v>1857000</v>
      </c>
      <c r="D326" s="13">
        <f>ROUND('Budget Template'!E339,-3)</f>
        <v>2570000</v>
      </c>
      <c r="E326" s="13">
        <f>ROUND('Budget Template'!F339,-3)</f>
        <v>0</v>
      </c>
      <c r="F326" s="13">
        <f>ROUND('Budget Template'!G339,-3)</f>
        <v>0</v>
      </c>
      <c r="G326" s="17">
        <f t="shared" si="29"/>
        <v>4427000</v>
      </c>
      <c r="I326" s="14"/>
    </row>
    <row r="327" spans="1:9" x14ac:dyDescent="0.25">
      <c r="B327" t="s">
        <v>13</v>
      </c>
      <c r="C327" s="13">
        <f>ROUND('Budget Template'!D340,-3)</f>
        <v>0</v>
      </c>
      <c r="D327" s="13">
        <f>ROUND('Budget Template'!E340,-3)</f>
        <v>0</v>
      </c>
      <c r="E327" s="13">
        <f>ROUND('Budget Template'!F340,-3)</f>
        <v>0</v>
      </c>
      <c r="F327" s="13">
        <f>ROUND('Budget Template'!G340,-3)</f>
        <v>0</v>
      </c>
      <c r="G327" s="17">
        <f t="shared" si="29"/>
        <v>0</v>
      </c>
      <c r="I327" s="14"/>
    </row>
    <row r="328" spans="1:9" x14ac:dyDescent="0.25">
      <c r="B328" t="s">
        <v>29</v>
      </c>
      <c r="C328" s="13">
        <f>ROUND('Budget Template'!D341,-3)</f>
        <v>0</v>
      </c>
      <c r="D328" s="13">
        <f>ROUND('Budget Template'!E341,-3)</f>
        <v>0</v>
      </c>
      <c r="E328" s="13">
        <f>ROUND('Budget Template'!F341,-3)</f>
        <v>0</v>
      </c>
      <c r="F328" s="13">
        <f>ROUND('Budget Template'!G341,-3)</f>
        <v>0</v>
      </c>
      <c r="G328" s="17">
        <f t="shared" si="29"/>
        <v>0</v>
      </c>
      <c r="I328" s="14"/>
    </row>
    <row r="329" spans="1:9" x14ac:dyDescent="0.25">
      <c r="B329" t="s">
        <v>12</v>
      </c>
      <c r="C329" s="13">
        <f>ROUND('Budget Template'!D342,-3)</f>
        <v>4591000</v>
      </c>
      <c r="D329" s="13">
        <f>ROUND('Budget Template'!E342,-3)</f>
        <v>0</v>
      </c>
      <c r="E329" s="13">
        <f>ROUND('Budget Template'!F342,-3)</f>
        <v>0</v>
      </c>
      <c r="F329" s="13">
        <f>ROUND('Budget Template'!G342,-3)</f>
        <v>0</v>
      </c>
      <c r="G329" s="17">
        <f t="shared" si="29"/>
        <v>4591000</v>
      </c>
      <c r="I329" s="14"/>
    </row>
    <row r="330" spans="1:9" x14ac:dyDescent="0.25">
      <c r="B330" t="s">
        <v>14</v>
      </c>
      <c r="C330" s="13">
        <f>ROUND('Budget Template'!D343,-3)</f>
        <v>6000</v>
      </c>
      <c r="D330" s="13">
        <f>ROUND('Budget Template'!E343,-3)</f>
        <v>0</v>
      </c>
      <c r="E330" s="13">
        <f>ROUND('Budget Template'!F343,-3)</f>
        <v>0</v>
      </c>
      <c r="F330" s="13">
        <f>ROUND('Budget Template'!G343,-3)</f>
        <v>0</v>
      </c>
      <c r="G330" s="17">
        <f t="shared" si="29"/>
        <v>6000</v>
      </c>
      <c r="I330" s="14"/>
    </row>
    <row r="331" spans="1:9" x14ac:dyDescent="0.25">
      <c r="A331" s="57" t="s">
        <v>15</v>
      </c>
      <c r="B331" s="58"/>
      <c r="C331" s="63">
        <f>SUM(C324:C330)</f>
        <v>13921000</v>
      </c>
      <c r="D331" s="63">
        <f>SUM(D324:D330)</f>
        <v>4848000</v>
      </c>
      <c r="E331" s="63">
        <f>SUM(E324:E330)</f>
        <v>489000</v>
      </c>
      <c r="F331" s="63">
        <f>SUM(F324:F330)</f>
        <v>0</v>
      </c>
      <c r="G331" s="60">
        <f>SUM(G324:G330)</f>
        <v>19258000</v>
      </c>
      <c r="I331" s="14"/>
    </row>
    <row r="333" spans="1:9" x14ac:dyDescent="0.25">
      <c r="A333" s="57" t="s">
        <v>36</v>
      </c>
      <c r="B333" s="58"/>
      <c r="C333" s="63">
        <f>ROUND('Budget Template'!D349,-3)</f>
        <v>0</v>
      </c>
      <c r="D333" s="63">
        <f>ROUND('Budget Template'!E349,-3)</f>
        <v>0</v>
      </c>
      <c r="E333" s="63">
        <f>ROUND('Budget Template'!F349,-3)</f>
        <v>0</v>
      </c>
      <c r="F333" s="63">
        <f>ROUND('Budget Template'!G349,-3)</f>
        <v>0</v>
      </c>
      <c r="G333" s="60">
        <f>SUM(C333:F333)</f>
        <v>0</v>
      </c>
      <c r="I333" s="14"/>
    </row>
    <row r="334" spans="1:9" x14ac:dyDescent="0.25">
      <c r="C334" s="15"/>
      <c r="D334" s="15"/>
      <c r="E334" s="15"/>
      <c r="F334" s="15"/>
      <c r="G334" s="20"/>
      <c r="I334" s="14"/>
    </row>
    <row r="335" spans="1:9" ht="15.75" thickBot="1" x14ac:dyDescent="0.3">
      <c r="A335" s="8" t="s">
        <v>66</v>
      </c>
      <c r="B335" s="3"/>
      <c r="C335" s="97"/>
      <c r="D335" s="66">
        <f>D322-D331+D333</f>
        <v>0</v>
      </c>
      <c r="E335" s="66">
        <f>E322-E331+E333</f>
        <v>-489000</v>
      </c>
      <c r="F335" s="66">
        <f>F322-F331+F333</f>
        <v>0</v>
      </c>
      <c r="G335" s="18">
        <f>SUM(C335:F335)</f>
        <v>-489000</v>
      </c>
      <c r="I335" s="14"/>
    </row>
    <row r="336" spans="1:9" ht="15.75" thickTop="1" x14ac:dyDescent="0.25"/>
    <row r="337" spans="1:9" ht="30" x14ac:dyDescent="0.25">
      <c r="A337" s="9" t="s">
        <v>24</v>
      </c>
      <c r="B337" s="10"/>
      <c r="C337" s="11" t="s">
        <v>0</v>
      </c>
      <c r="D337" s="11" t="s">
        <v>32</v>
      </c>
      <c r="E337" s="11" t="s">
        <v>86</v>
      </c>
      <c r="F337" s="11" t="s">
        <v>28</v>
      </c>
      <c r="G337" s="21" t="s">
        <v>16</v>
      </c>
      <c r="I337" s="14"/>
    </row>
    <row r="338" spans="1:9" x14ac:dyDescent="0.25">
      <c r="A338" s="6" t="s">
        <v>1</v>
      </c>
      <c r="B338" t="s">
        <v>33</v>
      </c>
      <c r="C338" s="13">
        <f>ROUND('Budget Template'!D354,-3)</f>
        <v>2687000</v>
      </c>
      <c r="D338" s="13">
        <f>ROUND('Budget Template'!E354,-3)</f>
        <v>0</v>
      </c>
      <c r="E338" s="13">
        <f>ROUND('Budget Template'!F354,-3)</f>
        <v>0</v>
      </c>
      <c r="F338" s="13">
        <f>ROUND('Budget Template'!G354,-3)</f>
        <v>0</v>
      </c>
      <c r="G338" s="17">
        <f t="shared" ref="G338:G343" si="30">SUM(C338:F338)</f>
        <v>2687000</v>
      </c>
      <c r="I338" s="14"/>
    </row>
    <row r="339" spans="1:9" x14ac:dyDescent="0.25">
      <c r="B339" t="s">
        <v>4</v>
      </c>
      <c r="C339" s="13">
        <f>ROUND('Budget Template'!D355,-3)</f>
        <v>0</v>
      </c>
      <c r="D339" s="13">
        <f>ROUND('Budget Template'!E355,-3)</f>
        <v>0</v>
      </c>
      <c r="E339" s="13">
        <f>ROUND('Budget Template'!F355,-3)</f>
        <v>0</v>
      </c>
      <c r="F339" s="13">
        <f>ROUND('Budget Template'!G355,-3)</f>
        <v>0</v>
      </c>
      <c r="G339" s="17">
        <f t="shared" si="30"/>
        <v>0</v>
      </c>
      <c r="I339" s="14"/>
    </row>
    <row r="340" spans="1:9" x14ac:dyDescent="0.25">
      <c r="B340" t="s">
        <v>30</v>
      </c>
      <c r="C340" s="13">
        <f>ROUND('Budget Template'!D356,-3)</f>
        <v>0</v>
      </c>
      <c r="D340" s="13">
        <f>ROUND('Budget Template'!E356,-3)</f>
        <v>0</v>
      </c>
      <c r="E340" s="13">
        <f>ROUND('Budget Template'!F356,-3)</f>
        <v>0</v>
      </c>
      <c r="F340" s="13">
        <f>ROUND('Budget Template'!G356,-3)</f>
        <v>0</v>
      </c>
      <c r="G340" s="17">
        <f t="shared" si="30"/>
        <v>0</v>
      </c>
      <c r="I340" s="14"/>
    </row>
    <row r="341" spans="1:9" x14ac:dyDescent="0.25">
      <c r="B341" t="s">
        <v>5</v>
      </c>
      <c r="C341" s="13">
        <f>ROUND('Budget Template'!D357,-3)</f>
        <v>0</v>
      </c>
      <c r="D341" s="13">
        <f>ROUND('Budget Template'!E357,-3)</f>
        <v>0</v>
      </c>
      <c r="E341" s="13">
        <f>ROUND('Budget Template'!F357,-3)</f>
        <v>0</v>
      </c>
      <c r="F341" s="13">
        <f>ROUND('Budget Template'!G357,-3)</f>
        <v>0</v>
      </c>
      <c r="G341" s="17">
        <f t="shared" si="30"/>
        <v>0</v>
      </c>
      <c r="I341" s="14"/>
    </row>
    <row r="342" spans="1:9" x14ac:dyDescent="0.25">
      <c r="B342" t="s">
        <v>6</v>
      </c>
      <c r="C342" s="13">
        <f>ROUND('Budget Template'!D358,-3)</f>
        <v>0</v>
      </c>
      <c r="D342" s="13">
        <f>ROUND('Budget Template'!E358,-3)</f>
        <v>0</v>
      </c>
      <c r="E342" s="13">
        <f>ROUND('Budget Template'!F358,-3)</f>
        <v>0</v>
      </c>
      <c r="F342" s="13">
        <f>ROUND('Budget Template'!G358,-3)</f>
        <v>0</v>
      </c>
      <c r="G342" s="17">
        <f t="shared" si="30"/>
        <v>0</v>
      </c>
      <c r="I342" s="14"/>
    </row>
    <row r="343" spans="1:9" x14ac:dyDescent="0.25">
      <c r="B343" s="2" t="s">
        <v>7</v>
      </c>
      <c r="C343" s="13">
        <f>ROUND('Budget Template'!D359,-3)</f>
        <v>0</v>
      </c>
      <c r="D343" s="13">
        <f>ROUND('Budget Template'!E359,-3)</f>
        <v>0</v>
      </c>
      <c r="E343" s="13">
        <f>ROUND('Budget Template'!F359,-3)</f>
        <v>0</v>
      </c>
      <c r="F343" s="13">
        <f>ROUND('Budget Template'!G359,-3)</f>
        <v>0</v>
      </c>
      <c r="G343" s="17">
        <f t="shared" si="30"/>
        <v>0</v>
      </c>
      <c r="I343" s="14"/>
    </row>
    <row r="344" spans="1:9" x14ac:dyDescent="0.25">
      <c r="A344" s="57" t="s">
        <v>8</v>
      </c>
      <c r="B344" s="58"/>
      <c r="C344" s="63">
        <f>SUM(C338:C343)</f>
        <v>2687000</v>
      </c>
      <c r="D344" s="63">
        <f>SUM(D338:D343)</f>
        <v>0</v>
      </c>
      <c r="E344" s="63">
        <f>SUM(E338:E343)</f>
        <v>0</v>
      </c>
      <c r="F344" s="63">
        <f>SUM(F338:F343)</f>
        <v>0</v>
      </c>
      <c r="G344" s="60">
        <f>SUM(G338:G343)</f>
        <v>2687000</v>
      </c>
      <c r="I344" s="14"/>
    </row>
    <row r="345" spans="1:9" x14ac:dyDescent="0.25">
      <c r="C345" s="1"/>
      <c r="D345" s="1"/>
      <c r="E345" s="1"/>
      <c r="F345" s="1"/>
      <c r="G345" s="17"/>
      <c r="I345" s="14"/>
    </row>
    <row r="346" spans="1:9" x14ac:dyDescent="0.25">
      <c r="A346" s="6" t="s">
        <v>9</v>
      </c>
      <c r="B346" t="s">
        <v>10</v>
      </c>
      <c r="C346" s="13">
        <f>ROUND('Budget Template'!D362,-3)</f>
        <v>1709000</v>
      </c>
      <c r="D346" s="13">
        <f>ROUND('Budget Template'!E362,-3)</f>
        <v>0</v>
      </c>
      <c r="E346" s="13">
        <f>ROUND('Budget Template'!F362,-3)</f>
        <v>0</v>
      </c>
      <c r="F346" s="13">
        <f>ROUND('Budget Template'!G362,-3)</f>
        <v>0</v>
      </c>
      <c r="G346" s="17">
        <f>SUM(C346:F346)</f>
        <v>1709000</v>
      </c>
      <c r="I346" s="14"/>
    </row>
    <row r="347" spans="1:9" x14ac:dyDescent="0.25">
      <c r="B347" t="s">
        <v>11</v>
      </c>
      <c r="C347" s="13">
        <f>ROUND('Budget Template'!D363,-3)</f>
        <v>591000</v>
      </c>
      <c r="D347" s="13">
        <f>ROUND('Budget Template'!E363,-3)</f>
        <v>0</v>
      </c>
      <c r="E347" s="13">
        <f>ROUND('Budget Template'!F363,-3)</f>
        <v>0</v>
      </c>
      <c r="F347" s="13">
        <f>ROUND('Budget Template'!G363,-3)</f>
        <v>0</v>
      </c>
      <c r="G347" s="17">
        <f t="shared" ref="G347:G352" si="31">SUM(C347:F347)</f>
        <v>591000</v>
      </c>
      <c r="I347" s="14"/>
    </row>
    <row r="348" spans="1:9" x14ac:dyDescent="0.25">
      <c r="B348" t="s">
        <v>92</v>
      </c>
      <c r="C348" s="13">
        <f>ROUND('Budget Template'!D364,-3)</f>
        <v>384000</v>
      </c>
      <c r="D348" s="13">
        <f>ROUND('Budget Template'!E364,-3)</f>
        <v>0</v>
      </c>
      <c r="E348" s="13">
        <f>ROUND('Budget Template'!F364,-3)</f>
        <v>0</v>
      </c>
      <c r="F348" s="13">
        <f>ROUND('Budget Template'!G364,-3)</f>
        <v>0</v>
      </c>
      <c r="G348" s="17">
        <f t="shared" si="31"/>
        <v>384000</v>
      </c>
      <c r="I348" s="14"/>
    </row>
    <row r="349" spans="1:9" x14ac:dyDescent="0.25">
      <c r="B349" t="s">
        <v>13</v>
      </c>
      <c r="C349" s="13">
        <f>ROUND('Budget Template'!D365,-3)</f>
        <v>0</v>
      </c>
      <c r="D349" s="13">
        <f>ROUND('Budget Template'!E365,-3)</f>
        <v>0</v>
      </c>
      <c r="E349" s="13">
        <f>ROUND('Budget Template'!F365,-3)</f>
        <v>0</v>
      </c>
      <c r="F349" s="13">
        <f>ROUND('Budget Template'!G365,-3)</f>
        <v>0</v>
      </c>
      <c r="G349" s="17">
        <f t="shared" si="31"/>
        <v>0</v>
      </c>
      <c r="I349" s="14"/>
    </row>
    <row r="350" spans="1:9" x14ac:dyDescent="0.25">
      <c r="B350" t="s">
        <v>29</v>
      </c>
      <c r="C350" s="13">
        <f>ROUND('Budget Template'!D366,-3)</f>
        <v>0</v>
      </c>
      <c r="D350" s="13">
        <f>ROUND('Budget Template'!E366,-3)</f>
        <v>0</v>
      </c>
      <c r="E350" s="13">
        <f>ROUND('Budget Template'!F366,-3)</f>
        <v>0</v>
      </c>
      <c r="F350" s="13">
        <f>ROUND('Budget Template'!G366,-3)</f>
        <v>0</v>
      </c>
      <c r="G350" s="17">
        <f t="shared" si="31"/>
        <v>0</v>
      </c>
      <c r="I350" s="14"/>
    </row>
    <row r="351" spans="1:9" x14ac:dyDescent="0.25">
      <c r="B351" t="s">
        <v>12</v>
      </c>
      <c r="C351" s="13">
        <f>ROUND('Budget Template'!D367,-3)</f>
        <v>0</v>
      </c>
      <c r="D351" s="13">
        <f>ROUND('Budget Template'!E367,-3)</f>
        <v>0</v>
      </c>
      <c r="E351" s="13">
        <f>ROUND('Budget Template'!F367,-3)</f>
        <v>0</v>
      </c>
      <c r="F351" s="13">
        <f>ROUND('Budget Template'!G367,-3)</f>
        <v>0</v>
      </c>
      <c r="G351" s="17">
        <f t="shared" si="31"/>
        <v>0</v>
      </c>
      <c r="I351" s="14"/>
    </row>
    <row r="352" spans="1:9" x14ac:dyDescent="0.25">
      <c r="B352" t="s">
        <v>14</v>
      </c>
      <c r="C352" s="13">
        <f>ROUND('Budget Template'!D368,-3)</f>
        <v>3000</v>
      </c>
      <c r="D352" s="13">
        <f>ROUND('Budget Template'!E368,-3)</f>
        <v>0</v>
      </c>
      <c r="E352" s="13">
        <f>ROUND('Budget Template'!F368,-3)</f>
        <v>0</v>
      </c>
      <c r="F352" s="13">
        <f>ROUND('Budget Template'!G368,-3)</f>
        <v>0</v>
      </c>
      <c r="G352" s="17">
        <f t="shared" si="31"/>
        <v>3000</v>
      </c>
      <c r="I352" s="14"/>
    </row>
    <row r="353" spans="1:9" x14ac:dyDescent="0.25">
      <c r="A353" s="57" t="s">
        <v>15</v>
      </c>
      <c r="B353" s="58"/>
      <c r="C353" s="63">
        <f>SUM(C346:C352)</f>
        <v>2687000</v>
      </c>
      <c r="D353" s="63">
        <f>SUM(D346:D352)</f>
        <v>0</v>
      </c>
      <c r="E353" s="63">
        <f>SUM(E346:E352)</f>
        <v>0</v>
      </c>
      <c r="F353" s="63">
        <f>SUM(F346:F352)</f>
        <v>0</v>
      </c>
      <c r="G353" s="60">
        <f>SUM(G346:G352)</f>
        <v>2687000</v>
      </c>
      <c r="I353" s="14"/>
    </row>
    <row r="355" spans="1:9" x14ac:dyDescent="0.25">
      <c r="A355" s="57" t="s">
        <v>36</v>
      </c>
      <c r="B355" s="58"/>
      <c r="C355" s="63">
        <f>ROUND('Budget Template'!D374,-3)</f>
        <v>0</v>
      </c>
      <c r="D355" s="63">
        <f>ROUND('Budget Template'!E374,-3)</f>
        <v>0</v>
      </c>
      <c r="E355" s="63">
        <f>ROUND('Budget Template'!F374,-3)</f>
        <v>0</v>
      </c>
      <c r="F355" s="63">
        <f>ROUND('Budget Template'!G374,-3)</f>
        <v>0</v>
      </c>
      <c r="G355" s="60">
        <f>SUM(C355:F355)</f>
        <v>0</v>
      </c>
      <c r="I355" s="14"/>
    </row>
    <row r="356" spans="1:9" x14ac:dyDescent="0.25">
      <c r="C356" s="15"/>
      <c r="D356" s="15"/>
      <c r="E356" s="15"/>
      <c r="F356" s="15"/>
      <c r="G356" s="20"/>
      <c r="I356" s="14"/>
    </row>
    <row r="357" spans="1:9" ht="15.75" thickBot="1" x14ac:dyDescent="0.3">
      <c r="A357" s="8" t="s">
        <v>66</v>
      </c>
      <c r="B357" s="3"/>
      <c r="C357" s="97"/>
      <c r="D357" s="66">
        <f>D344-D353+D355</f>
        <v>0</v>
      </c>
      <c r="E357" s="66">
        <f>E344-E353+E355</f>
        <v>0</v>
      </c>
      <c r="F357" s="66">
        <f>F344-F353+F355</f>
        <v>0</v>
      </c>
      <c r="G357" s="18">
        <f>SUM(C357:F357)</f>
        <v>0</v>
      </c>
      <c r="I357" s="14"/>
    </row>
    <row r="358" spans="1:9" ht="15.75" thickTop="1" x14ac:dyDescent="0.25"/>
    <row r="359" spans="1:9" ht="30" x14ac:dyDescent="0.25">
      <c r="A359" s="9" t="s">
        <v>25</v>
      </c>
      <c r="B359" s="10"/>
      <c r="C359" s="11" t="s">
        <v>0</v>
      </c>
      <c r="D359" s="11" t="s">
        <v>32</v>
      </c>
      <c r="E359" s="11" t="s">
        <v>86</v>
      </c>
      <c r="F359" s="11" t="s">
        <v>28</v>
      </c>
      <c r="G359" s="21" t="s">
        <v>16</v>
      </c>
      <c r="I359" s="14"/>
    </row>
    <row r="360" spans="1:9" x14ac:dyDescent="0.25">
      <c r="A360" s="6" t="s">
        <v>1</v>
      </c>
      <c r="B360" t="s">
        <v>33</v>
      </c>
      <c r="C360" s="13">
        <f>ROUND('Budget Template'!D379,-3)</f>
        <v>5052000</v>
      </c>
      <c r="D360" s="13">
        <f>ROUND('Budget Template'!E379,-3)</f>
        <v>0</v>
      </c>
      <c r="E360" s="13">
        <f>ROUND('Budget Template'!F379,-3)</f>
        <v>0</v>
      </c>
      <c r="F360" s="13">
        <f>ROUND('Budget Template'!G379,-3)</f>
        <v>0</v>
      </c>
      <c r="G360" s="17">
        <f t="shared" ref="G360:G365" si="32">SUM(C360:F360)</f>
        <v>5052000</v>
      </c>
      <c r="I360" s="14"/>
    </row>
    <row r="361" spans="1:9" x14ac:dyDescent="0.25">
      <c r="B361" t="s">
        <v>4</v>
      </c>
      <c r="C361" s="13">
        <f>ROUND('Budget Template'!D380,-3)</f>
        <v>0</v>
      </c>
      <c r="D361" s="13">
        <f>ROUND('Budget Template'!E380,-3)</f>
        <v>0</v>
      </c>
      <c r="E361" s="13">
        <f>ROUND('Budget Template'!F380,-3)</f>
        <v>0</v>
      </c>
      <c r="F361" s="13">
        <f>ROUND('Budget Template'!G380,-3)</f>
        <v>2392000</v>
      </c>
      <c r="G361" s="17">
        <f t="shared" si="32"/>
        <v>2392000</v>
      </c>
      <c r="I361" s="14"/>
    </row>
    <row r="362" spans="1:9" x14ac:dyDescent="0.25">
      <c r="B362" t="s">
        <v>30</v>
      </c>
      <c r="C362" s="13">
        <f>ROUND('Budget Template'!D381,-3)</f>
        <v>0</v>
      </c>
      <c r="D362" s="13">
        <f>ROUND('Budget Template'!E381,-3)</f>
        <v>0</v>
      </c>
      <c r="E362" s="13">
        <f>ROUND('Budget Template'!F381,-3)</f>
        <v>0</v>
      </c>
      <c r="F362" s="13">
        <f>ROUND('Budget Template'!G381,-3)</f>
        <v>0</v>
      </c>
      <c r="G362" s="17">
        <f t="shared" si="32"/>
        <v>0</v>
      </c>
      <c r="I362" s="14"/>
    </row>
    <row r="363" spans="1:9" x14ac:dyDescent="0.25">
      <c r="B363" t="s">
        <v>5</v>
      </c>
      <c r="C363" s="13">
        <f>ROUND('Budget Template'!D382,-3)</f>
        <v>0</v>
      </c>
      <c r="D363" s="13">
        <f>ROUND('Budget Template'!E382,-3)</f>
        <v>0</v>
      </c>
      <c r="E363" s="13">
        <f>ROUND('Budget Template'!F382,-3)</f>
        <v>0</v>
      </c>
      <c r="F363" s="13">
        <f>ROUND('Budget Template'!G382,-3)</f>
        <v>0</v>
      </c>
      <c r="G363" s="17">
        <f t="shared" si="32"/>
        <v>0</v>
      </c>
      <c r="I363" s="14"/>
    </row>
    <row r="364" spans="1:9" x14ac:dyDescent="0.25">
      <c r="B364" t="s">
        <v>6</v>
      </c>
      <c r="C364" s="13">
        <f>ROUND('Budget Template'!D383,-3)</f>
        <v>0</v>
      </c>
      <c r="D364" s="13">
        <f>ROUND('Budget Template'!E383,-3)</f>
        <v>0</v>
      </c>
      <c r="E364" s="13">
        <f>ROUND('Budget Template'!F383,-3)</f>
        <v>0</v>
      </c>
      <c r="F364" s="13">
        <f>ROUND('Budget Template'!G383,-3)</f>
        <v>0</v>
      </c>
      <c r="G364" s="17">
        <f t="shared" si="32"/>
        <v>0</v>
      </c>
      <c r="I364" s="14"/>
    </row>
    <row r="365" spans="1:9" x14ac:dyDescent="0.25">
      <c r="B365" s="2" t="s">
        <v>7</v>
      </c>
      <c r="C365" s="13">
        <f>ROUND('Budget Template'!D384,-3)</f>
        <v>0</v>
      </c>
      <c r="D365" s="13">
        <f>ROUND('Budget Template'!E384,-3)</f>
        <v>0</v>
      </c>
      <c r="E365" s="13">
        <f>ROUND('Budget Template'!F384,-3)</f>
        <v>0</v>
      </c>
      <c r="F365" s="13">
        <f>ROUND('Budget Template'!G384,-3)</f>
        <v>0</v>
      </c>
      <c r="G365" s="17">
        <f t="shared" si="32"/>
        <v>0</v>
      </c>
      <c r="I365" s="14"/>
    </row>
    <row r="366" spans="1:9" x14ac:dyDescent="0.25">
      <c r="A366" s="57" t="s">
        <v>8</v>
      </c>
      <c r="B366" s="58"/>
      <c r="C366" s="63">
        <f>SUM(C360:C365)</f>
        <v>5052000</v>
      </c>
      <c r="D366" s="63">
        <f>SUM(D360:D365)</f>
        <v>0</v>
      </c>
      <c r="E366" s="63">
        <f>SUM(E360:E365)</f>
        <v>0</v>
      </c>
      <c r="F366" s="63">
        <f>SUM(F360:F365)</f>
        <v>2392000</v>
      </c>
      <c r="G366" s="60">
        <f>SUM(G360:G365)</f>
        <v>7444000</v>
      </c>
      <c r="I366" s="14"/>
    </row>
    <row r="367" spans="1:9" x14ac:dyDescent="0.25">
      <c r="C367" s="1"/>
      <c r="D367" s="1"/>
      <c r="E367" s="1"/>
      <c r="F367" s="1"/>
      <c r="G367" s="17"/>
      <c r="I367" s="14"/>
    </row>
    <row r="368" spans="1:9" x14ac:dyDescent="0.25">
      <c r="A368" s="6" t="s">
        <v>9</v>
      </c>
      <c r="B368" t="s">
        <v>10</v>
      </c>
      <c r="C368" s="13">
        <f>ROUND('Budget Template'!D387,-3)</f>
        <v>3336000</v>
      </c>
      <c r="D368" s="13">
        <f>ROUND('Budget Template'!E387,-3)</f>
        <v>0</v>
      </c>
      <c r="E368" s="13">
        <f>ROUND('Budget Template'!F387,-3)</f>
        <v>0</v>
      </c>
      <c r="F368" s="13">
        <f>ROUND('Budget Template'!G387,-3)</f>
        <v>1230000</v>
      </c>
      <c r="G368" s="17">
        <f>SUM(C368:F368)</f>
        <v>4566000</v>
      </c>
      <c r="I368" s="14"/>
    </row>
    <row r="369" spans="1:9" x14ac:dyDescent="0.25">
      <c r="B369" t="s">
        <v>11</v>
      </c>
      <c r="C369" s="13">
        <f>ROUND('Budget Template'!D388,-3)</f>
        <v>830000</v>
      </c>
      <c r="D369" s="13">
        <f>ROUND('Budget Template'!E388,-3)</f>
        <v>0</v>
      </c>
      <c r="E369" s="13">
        <f>ROUND('Budget Template'!F388,-3)</f>
        <v>0</v>
      </c>
      <c r="F369" s="13">
        <f>ROUND('Budget Template'!G388,-3)</f>
        <v>395000</v>
      </c>
      <c r="G369" s="17">
        <f t="shared" ref="G369:G374" si="33">SUM(C369:F369)</f>
        <v>1225000</v>
      </c>
      <c r="I369" s="14"/>
    </row>
    <row r="370" spans="1:9" x14ac:dyDescent="0.25">
      <c r="B370" t="s">
        <v>92</v>
      </c>
      <c r="C370" s="13">
        <f>ROUND('Budget Template'!D389,-3)</f>
        <v>886000</v>
      </c>
      <c r="D370" s="13">
        <f>ROUND('Budget Template'!E389,-3)</f>
        <v>0</v>
      </c>
      <c r="E370" s="13">
        <f>ROUND('Budget Template'!F389,-3)</f>
        <v>53000</v>
      </c>
      <c r="F370" s="13">
        <f>ROUND('Budget Template'!G389,-3)</f>
        <v>766000</v>
      </c>
      <c r="G370" s="17">
        <f t="shared" si="33"/>
        <v>1705000</v>
      </c>
      <c r="I370" s="14"/>
    </row>
    <row r="371" spans="1:9" x14ac:dyDescent="0.25">
      <c r="B371" t="s">
        <v>13</v>
      </c>
      <c r="C371" s="13">
        <f>ROUND('Budget Template'!D390,-3)</f>
        <v>0</v>
      </c>
      <c r="D371" s="13">
        <f>ROUND('Budget Template'!E390,-3)</f>
        <v>0</v>
      </c>
      <c r="E371" s="13">
        <f>ROUND('Budget Template'!F390,-3)</f>
        <v>0</v>
      </c>
      <c r="F371" s="13">
        <f>ROUND('Budget Template'!G390,-3)</f>
        <v>0</v>
      </c>
      <c r="G371" s="17">
        <f t="shared" si="33"/>
        <v>0</v>
      </c>
      <c r="I371" s="14"/>
    </row>
    <row r="372" spans="1:9" x14ac:dyDescent="0.25">
      <c r="B372" t="s">
        <v>29</v>
      </c>
      <c r="C372" s="13">
        <f>ROUND('Budget Template'!D391,-3)</f>
        <v>0</v>
      </c>
      <c r="D372" s="13">
        <f>ROUND('Budget Template'!E391,-3)</f>
        <v>0</v>
      </c>
      <c r="E372" s="13">
        <f>ROUND('Budget Template'!F391,-3)</f>
        <v>0</v>
      </c>
      <c r="F372" s="13">
        <f>ROUND('Budget Template'!G391,-3)</f>
        <v>0</v>
      </c>
      <c r="G372" s="17">
        <f t="shared" si="33"/>
        <v>0</v>
      </c>
      <c r="I372" s="14"/>
    </row>
    <row r="373" spans="1:9" x14ac:dyDescent="0.25">
      <c r="B373" t="s">
        <v>12</v>
      </c>
      <c r="C373" s="13">
        <f>ROUND('Budget Template'!D392,-3)</f>
        <v>0</v>
      </c>
      <c r="D373" s="13">
        <f>ROUND('Budget Template'!E392,-3)</f>
        <v>0</v>
      </c>
      <c r="E373" s="13">
        <f>ROUND('Budget Template'!F392,-3)</f>
        <v>0</v>
      </c>
      <c r="F373" s="13">
        <f>ROUND('Budget Template'!G392,-3)</f>
        <v>0</v>
      </c>
      <c r="G373" s="17">
        <f t="shared" si="33"/>
        <v>0</v>
      </c>
      <c r="I373" s="14"/>
    </row>
    <row r="374" spans="1:9" x14ac:dyDescent="0.25">
      <c r="B374" t="s">
        <v>14</v>
      </c>
      <c r="C374" s="13">
        <f>ROUND('Budget Template'!D393,-3)</f>
        <v>1000</v>
      </c>
      <c r="D374" s="13">
        <f>ROUND('Budget Template'!E393,-3)</f>
        <v>0</v>
      </c>
      <c r="E374" s="13">
        <f>ROUND('Budget Template'!F393,-3)</f>
        <v>0</v>
      </c>
      <c r="F374" s="13">
        <f>ROUND('Budget Template'!G393,-3)</f>
        <v>1000</v>
      </c>
      <c r="G374" s="17">
        <f t="shared" si="33"/>
        <v>2000</v>
      </c>
      <c r="I374" s="14"/>
    </row>
    <row r="375" spans="1:9" x14ac:dyDescent="0.25">
      <c r="A375" s="57" t="s">
        <v>15</v>
      </c>
      <c r="B375" s="58"/>
      <c r="C375" s="63">
        <f>SUM(C368:C374)</f>
        <v>5053000</v>
      </c>
      <c r="D375" s="63">
        <f>SUM(D368:D374)</f>
        <v>0</v>
      </c>
      <c r="E375" s="63">
        <f>SUM(E368:E374)</f>
        <v>53000</v>
      </c>
      <c r="F375" s="63">
        <f>SUM(F368:F374)</f>
        <v>2392000</v>
      </c>
      <c r="G375" s="60">
        <f>SUM(G368:G374)</f>
        <v>7498000</v>
      </c>
      <c r="I375" s="14"/>
    </row>
    <row r="377" spans="1:9" x14ac:dyDescent="0.25">
      <c r="A377" s="57" t="s">
        <v>36</v>
      </c>
      <c r="B377" s="58"/>
      <c r="C377" s="63">
        <f>ROUND('Budget Template'!D399,-3)</f>
        <v>0</v>
      </c>
      <c r="D377" s="63">
        <f>ROUND('Budget Template'!E399,-3)</f>
        <v>0</v>
      </c>
      <c r="E377" s="63">
        <f>ROUND('Budget Template'!F399,-3)</f>
        <v>0</v>
      </c>
      <c r="F377" s="63">
        <f>ROUND('Budget Template'!G399,-3)</f>
        <v>0</v>
      </c>
      <c r="G377" s="60">
        <f>SUM(C377:F377)</f>
        <v>0</v>
      </c>
      <c r="I377" s="14"/>
    </row>
    <row r="378" spans="1:9" x14ac:dyDescent="0.25">
      <c r="C378" s="15"/>
      <c r="D378" s="15"/>
      <c r="E378" s="15"/>
      <c r="F378" s="15"/>
      <c r="G378" s="20"/>
      <c r="I378" s="14"/>
    </row>
    <row r="379" spans="1:9" ht="15.75" thickBot="1" x14ac:dyDescent="0.3">
      <c r="A379" s="8" t="s">
        <v>66</v>
      </c>
      <c r="B379" s="3"/>
      <c r="C379" s="97"/>
      <c r="D379" s="66">
        <f>D366-D375+D377</f>
        <v>0</v>
      </c>
      <c r="E379" s="66">
        <f>E366-E375+E377</f>
        <v>-53000</v>
      </c>
      <c r="F379" s="66">
        <f>F366-F375+F377</f>
        <v>0</v>
      </c>
      <c r="G379" s="18">
        <f>SUM(C379:F379)</f>
        <v>-53000</v>
      </c>
      <c r="I379" s="14"/>
    </row>
    <row r="380" spans="1:9" ht="15.75" thickTop="1" x14ac:dyDescent="0.25"/>
    <row r="381" spans="1:9" ht="30" x14ac:dyDescent="0.25">
      <c r="A381" s="9" t="s">
        <v>26</v>
      </c>
      <c r="B381" s="10"/>
      <c r="C381" s="11" t="s">
        <v>0</v>
      </c>
      <c r="D381" s="11" t="s">
        <v>32</v>
      </c>
      <c r="E381" s="11" t="s">
        <v>86</v>
      </c>
      <c r="F381" s="11" t="s">
        <v>28</v>
      </c>
      <c r="G381" s="21" t="s">
        <v>16</v>
      </c>
      <c r="I381" s="14"/>
    </row>
    <row r="382" spans="1:9" x14ac:dyDescent="0.25">
      <c r="A382" s="6" t="s">
        <v>1</v>
      </c>
      <c r="B382" t="s">
        <v>33</v>
      </c>
      <c r="C382" s="13">
        <f>ROUND('Budget Template'!D404,-3)</f>
        <v>4358000</v>
      </c>
      <c r="D382" s="13">
        <f>ROUND('Budget Template'!E404,-3)</f>
        <v>541000</v>
      </c>
      <c r="E382" s="13">
        <f>ROUND('Budget Template'!F404,-3)</f>
        <v>0</v>
      </c>
      <c r="F382" s="13">
        <f>ROUND('Budget Template'!G404,-3)</f>
        <v>0</v>
      </c>
      <c r="G382" s="17">
        <f t="shared" ref="G382:G387" si="34">SUM(C382:F382)</f>
        <v>4899000</v>
      </c>
      <c r="I382" s="14"/>
    </row>
    <row r="383" spans="1:9" x14ac:dyDescent="0.25">
      <c r="B383" t="s">
        <v>4</v>
      </c>
      <c r="C383" s="13">
        <f>ROUND('Budget Template'!D405,-3)</f>
        <v>0</v>
      </c>
      <c r="D383" s="13">
        <f>ROUND('Budget Template'!E405,-3)</f>
        <v>0</v>
      </c>
      <c r="E383" s="13">
        <f>ROUND('Budget Template'!F405,-3)</f>
        <v>0</v>
      </c>
      <c r="F383" s="13">
        <f>ROUND('Budget Template'!G405,-3)</f>
        <v>0</v>
      </c>
      <c r="G383" s="17">
        <f t="shared" si="34"/>
        <v>0</v>
      </c>
      <c r="I383" s="14"/>
    </row>
    <row r="384" spans="1:9" x14ac:dyDescent="0.25">
      <c r="B384" t="s">
        <v>30</v>
      </c>
      <c r="C384" s="13">
        <f>ROUND('Budget Template'!D406,-3)</f>
        <v>0</v>
      </c>
      <c r="D384" s="13">
        <f>ROUND('Budget Template'!E406,-3)</f>
        <v>0</v>
      </c>
      <c r="E384" s="13">
        <f>ROUND('Budget Template'!F406,-3)</f>
        <v>0</v>
      </c>
      <c r="F384" s="13">
        <f>ROUND('Budget Template'!G406,-3)</f>
        <v>0</v>
      </c>
      <c r="G384" s="17">
        <f t="shared" si="34"/>
        <v>0</v>
      </c>
      <c r="I384" s="14"/>
    </row>
    <row r="385" spans="1:9" x14ac:dyDescent="0.25">
      <c r="B385" t="s">
        <v>5</v>
      </c>
      <c r="C385" s="13">
        <f>ROUND('Budget Template'!D407,-3)</f>
        <v>0</v>
      </c>
      <c r="D385" s="13">
        <f>ROUND('Budget Template'!E407,-3)</f>
        <v>0</v>
      </c>
      <c r="E385" s="13">
        <f>ROUND('Budget Template'!F407,-3)</f>
        <v>0</v>
      </c>
      <c r="F385" s="13">
        <f>ROUND('Budget Template'!G407,-3)</f>
        <v>0</v>
      </c>
      <c r="G385" s="17">
        <f t="shared" si="34"/>
        <v>0</v>
      </c>
      <c r="I385" s="14"/>
    </row>
    <row r="386" spans="1:9" x14ac:dyDescent="0.25">
      <c r="B386" t="s">
        <v>6</v>
      </c>
      <c r="C386" s="13">
        <f>ROUND('Budget Template'!D408,-3)</f>
        <v>0</v>
      </c>
      <c r="D386" s="13">
        <f>ROUND('Budget Template'!E408,-3)</f>
        <v>0</v>
      </c>
      <c r="E386" s="13">
        <f>ROUND('Budget Template'!F408,-3)</f>
        <v>0</v>
      </c>
      <c r="F386" s="13">
        <f>ROUND('Budget Template'!G408,-3)</f>
        <v>0</v>
      </c>
      <c r="G386" s="17">
        <f t="shared" si="34"/>
        <v>0</v>
      </c>
      <c r="I386" s="14"/>
    </row>
    <row r="387" spans="1:9" x14ac:dyDescent="0.25">
      <c r="B387" s="2" t="s">
        <v>7</v>
      </c>
      <c r="C387" s="13">
        <f>ROUND('Budget Template'!D409,-3)</f>
        <v>0</v>
      </c>
      <c r="D387" s="13">
        <f>ROUND('Budget Template'!E409,-3)</f>
        <v>0</v>
      </c>
      <c r="E387" s="13">
        <f>ROUND('Budget Template'!F409,-3)</f>
        <v>0</v>
      </c>
      <c r="F387" s="13">
        <f>ROUND('Budget Template'!G409,-3)</f>
        <v>0</v>
      </c>
      <c r="G387" s="17">
        <f t="shared" si="34"/>
        <v>0</v>
      </c>
      <c r="I387" s="14"/>
    </row>
    <row r="388" spans="1:9" x14ac:dyDescent="0.25">
      <c r="A388" s="57" t="s">
        <v>8</v>
      </c>
      <c r="B388" s="58"/>
      <c r="C388" s="63">
        <f>SUM(C382:C387)</f>
        <v>4358000</v>
      </c>
      <c r="D388" s="63">
        <f>SUM(D382:D387)</f>
        <v>541000</v>
      </c>
      <c r="E388" s="63">
        <f>SUM(E382:E387)</f>
        <v>0</v>
      </c>
      <c r="F388" s="63">
        <f>SUM(F382:F387)</f>
        <v>0</v>
      </c>
      <c r="G388" s="60">
        <f>SUM(G382:G387)</f>
        <v>4899000</v>
      </c>
      <c r="I388" s="14"/>
    </row>
    <row r="389" spans="1:9" x14ac:dyDescent="0.25">
      <c r="C389" s="1"/>
      <c r="D389" s="1"/>
      <c r="E389" s="1"/>
      <c r="F389" s="1"/>
      <c r="G389" s="17"/>
      <c r="I389" s="14"/>
    </row>
    <row r="390" spans="1:9" x14ac:dyDescent="0.25">
      <c r="A390" s="6" t="s">
        <v>9</v>
      </c>
      <c r="B390" t="s">
        <v>10</v>
      </c>
      <c r="C390" s="13">
        <f>ROUND('Budget Template'!D412,-3)</f>
        <v>3367000</v>
      </c>
      <c r="D390" s="13">
        <f>ROUND('Budget Template'!E412,-3)</f>
        <v>146000</v>
      </c>
      <c r="E390" s="13">
        <f>ROUND('Budget Template'!F412,-3)</f>
        <v>0</v>
      </c>
      <c r="F390" s="13">
        <f>ROUND('Budget Template'!G412,-3)</f>
        <v>0</v>
      </c>
      <c r="G390" s="17">
        <f>SUM(C390:F390)</f>
        <v>3513000</v>
      </c>
      <c r="I390" s="14"/>
    </row>
    <row r="391" spans="1:9" x14ac:dyDescent="0.25">
      <c r="B391" t="s">
        <v>11</v>
      </c>
      <c r="C391" s="13">
        <f>ROUND('Budget Template'!D413,-3)</f>
        <v>453000</v>
      </c>
      <c r="D391" s="13">
        <f>ROUND('Budget Template'!E413,-3)</f>
        <v>64000</v>
      </c>
      <c r="E391" s="13">
        <f>ROUND('Budget Template'!F413,-3)</f>
        <v>0</v>
      </c>
      <c r="F391" s="13">
        <f>ROUND('Budget Template'!G413,-3)</f>
        <v>0</v>
      </c>
      <c r="G391" s="17">
        <f t="shared" ref="G391:G396" si="35">SUM(C391:F391)</f>
        <v>517000</v>
      </c>
      <c r="I391" s="14"/>
    </row>
    <row r="392" spans="1:9" x14ac:dyDescent="0.25">
      <c r="B392" t="s">
        <v>92</v>
      </c>
      <c r="C392" s="13">
        <f>ROUND('Budget Template'!D414,-3)</f>
        <v>530000</v>
      </c>
      <c r="D392" s="13">
        <f>ROUND('Budget Template'!E414,-3)</f>
        <v>331000</v>
      </c>
      <c r="E392" s="13">
        <f>ROUND('Budget Template'!F414,-3)</f>
        <v>0</v>
      </c>
      <c r="F392" s="13">
        <f>ROUND('Budget Template'!G414,-3)</f>
        <v>0</v>
      </c>
      <c r="G392" s="17">
        <f t="shared" si="35"/>
        <v>861000</v>
      </c>
      <c r="I392" s="14"/>
    </row>
    <row r="393" spans="1:9" x14ac:dyDescent="0.25">
      <c r="B393" t="s">
        <v>13</v>
      </c>
      <c r="C393" s="13">
        <f>ROUND('Budget Template'!D415,-3)</f>
        <v>0</v>
      </c>
      <c r="D393" s="13">
        <f>ROUND('Budget Template'!E415,-3)</f>
        <v>0</v>
      </c>
      <c r="E393" s="13">
        <f>ROUND('Budget Template'!F415,-3)</f>
        <v>0</v>
      </c>
      <c r="F393" s="13">
        <f>ROUND('Budget Template'!G415,-3)</f>
        <v>0</v>
      </c>
      <c r="G393" s="17">
        <f t="shared" si="35"/>
        <v>0</v>
      </c>
      <c r="I393" s="14"/>
    </row>
    <row r="394" spans="1:9" x14ac:dyDescent="0.25">
      <c r="B394" t="s">
        <v>29</v>
      </c>
      <c r="C394" s="13">
        <f>ROUND('Budget Template'!D416,-3)</f>
        <v>0</v>
      </c>
      <c r="D394" s="13">
        <f>ROUND('Budget Template'!E416,-3)</f>
        <v>0</v>
      </c>
      <c r="E394" s="13">
        <f>ROUND('Budget Template'!F416,-3)</f>
        <v>0</v>
      </c>
      <c r="F394" s="13">
        <f>ROUND('Budget Template'!G416,-3)</f>
        <v>0</v>
      </c>
      <c r="G394" s="17">
        <f t="shared" si="35"/>
        <v>0</v>
      </c>
      <c r="I394" s="14"/>
    </row>
    <row r="395" spans="1:9" x14ac:dyDescent="0.25">
      <c r="B395" t="s">
        <v>12</v>
      </c>
      <c r="C395" s="13">
        <f>ROUND('Budget Template'!D417,-3)</f>
        <v>0</v>
      </c>
      <c r="D395" s="13">
        <f>ROUND('Budget Template'!E417,-3)</f>
        <v>0</v>
      </c>
      <c r="E395" s="13">
        <f>ROUND('Budget Template'!F417,-3)</f>
        <v>0</v>
      </c>
      <c r="F395" s="13">
        <f>ROUND('Budget Template'!G417,-3)</f>
        <v>0</v>
      </c>
      <c r="G395" s="17">
        <f t="shared" si="35"/>
        <v>0</v>
      </c>
      <c r="I395" s="14"/>
    </row>
    <row r="396" spans="1:9" x14ac:dyDescent="0.25">
      <c r="B396" t="s">
        <v>14</v>
      </c>
      <c r="C396" s="13">
        <f>ROUND('Budget Template'!D418,-3)</f>
        <v>7000</v>
      </c>
      <c r="D396" s="13">
        <f>ROUND('Budget Template'!E418,-3)</f>
        <v>0</v>
      </c>
      <c r="E396" s="13">
        <f>ROUND('Budget Template'!F418,-3)</f>
        <v>0</v>
      </c>
      <c r="F396" s="13">
        <f>ROUND('Budget Template'!G418,-3)</f>
        <v>0</v>
      </c>
      <c r="G396" s="17">
        <f t="shared" si="35"/>
        <v>7000</v>
      </c>
      <c r="I396" s="14"/>
    </row>
    <row r="397" spans="1:9" x14ac:dyDescent="0.25">
      <c r="A397" s="57" t="s">
        <v>15</v>
      </c>
      <c r="B397" s="58"/>
      <c r="C397" s="63">
        <f>SUM(C390:C396)</f>
        <v>4357000</v>
      </c>
      <c r="D397" s="63">
        <f>SUM(D390:D396)</f>
        <v>541000</v>
      </c>
      <c r="E397" s="63">
        <f>SUM(E390:E396)</f>
        <v>0</v>
      </c>
      <c r="F397" s="63">
        <f>SUM(F390:F396)</f>
        <v>0</v>
      </c>
      <c r="G397" s="60">
        <f>SUM(G390:G396)</f>
        <v>4898000</v>
      </c>
      <c r="I397" s="14"/>
    </row>
    <row r="399" spans="1:9" x14ac:dyDescent="0.25">
      <c r="A399" s="57" t="s">
        <v>36</v>
      </c>
      <c r="B399" s="58"/>
      <c r="C399" s="63">
        <f>ROUND('Budget Template'!D424,-3)</f>
        <v>0</v>
      </c>
      <c r="D399" s="63">
        <f>ROUND('Budget Template'!E424,-3)</f>
        <v>0</v>
      </c>
      <c r="E399" s="63">
        <f>ROUND('Budget Template'!F424,-3)</f>
        <v>0</v>
      </c>
      <c r="F399" s="63">
        <f>ROUND('Budget Template'!G424,-3)</f>
        <v>0</v>
      </c>
      <c r="G399" s="60">
        <f>SUM(C399:F399)</f>
        <v>0</v>
      </c>
      <c r="I399" s="14"/>
    </row>
    <row r="400" spans="1:9" x14ac:dyDescent="0.25">
      <c r="C400" s="15"/>
      <c r="D400" s="15"/>
      <c r="E400" s="15"/>
      <c r="F400" s="15"/>
      <c r="G400" s="20"/>
      <c r="I400" s="14"/>
    </row>
    <row r="401" spans="1:9" ht="15.75" thickBot="1" x14ac:dyDescent="0.3">
      <c r="A401" s="8" t="s">
        <v>66</v>
      </c>
      <c r="B401" s="3"/>
      <c r="C401" s="97"/>
      <c r="D401" s="66">
        <f>D388-D397+D399</f>
        <v>0</v>
      </c>
      <c r="E401" s="66">
        <f>E388-E397+E399</f>
        <v>0</v>
      </c>
      <c r="F401" s="66">
        <f>F388-F397+F399</f>
        <v>0</v>
      </c>
      <c r="G401" s="18">
        <f>SUM(C401:F401)</f>
        <v>0</v>
      </c>
      <c r="I401" s="14"/>
    </row>
    <row r="402" spans="1:9" ht="15.75" thickTop="1" x14ac:dyDescent="0.25"/>
    <row r="403" spans="1:9" ht="30" x14ac:dyDescent="0.25">
      <c r="A403" s="9" t="s">
        <v>23</v>
      </c>
      <c r="B403" s="10"/>
      <c r="C403" s="11" t="s">
        <v>0</v>
      </c>
      <c r="D403" s="11" t="s">
        <v>32</v>
      </c>
      <c r="E403" s="11" t="s">
        <v>86</v>
      </c>
      <c r="F403" s="11" t="s">
        <v>28</v>
      </c>
      <c r="G403" s="21" t="s">
        <v>16</v>
      </c>
      <c r="I403" s="14"/>
    </row>
    <row r="404" spans="1:9" x14ac:dyDescent="0.25">
      <c r="A404" s="6" t="s">
        <v>1</v>
      </c>
      <c r="B404" t="s">
        <v>33</v>
      </c>
      <c r="C404" s="13">
        <f>ROUND('Budget Template'!D429,-3)</f>
        <v>2874000</v>
      </c>
      <c r="D404" s="13">
        <f>ROUND('Budget Template'!E429,-3)</f>
        <v>0</v>
      </c>
      <c r="E404" s="13">
        <f>ROUND('Budget Template'!F429,-3)</f>
        <v>0</v>
      </c>
      <c r="F404" s="13">
        <f>ROUND('Budget Template'!G429,-3)</f>
        <v>0</v>
      </c>
      <c r="G404" s="17">
        <f t="shared" ref="G404:G409" si="36">SUM(C404:F404)</f>
        <v>2874000</v>
      </c>
      <c r="I404" s="14"/>
    </row>
    <row r="405" spans="1:9" x14ac:dyDescent="0.25">
      <c r="B405" t="s">
        <v>4</v>
      </c>
      <c r="C405" s="13">
        <f>ROUND('Budget Template'!D430,-3)</f>
        <v>0</v>
      </c>
      <c r="D405" s="13">
        <f>ROUND('Budget Template'!E430,-3)</f>
        <v>0</v>
      </c>
      <c r="E405" s="13">
        <f>ROUND('Budget Template'!F430,-3)</f>
        <v>0</v>
      </c>
      <c r="F405" s="13">
        <f>ROUND('Budget Template'!G430,-3)</f>
        <v>0</v>
      </c>
      <c r="G405" s="17">
        <f t="shared" si="36"/>
        <v>0</v>
      </c>
      <c r="I405" s="14"/>
    </row>
    <row r="406" spans="1:9" x14ac:dyDescent="0.25">
      <c r="B406" t="s">
        <v>30</v>
      </c>
      <c r="C406" s="13">
        <f>ROUND('Budget Template'!D431,-3)</f>
        <v>0</v>
      </c>
      <c r="D406" s="13">
        <f>ROUND('Budget Template'!E431,-3)</f>
        <v>0</v>
      </c>
      <c r="E406" s="13">
        <f>ROUND('Budget Template'!F431,-3)</f>
        <v>0</v>
      </c>
      <c r="F406" s="13">
        <f>ROUND('Budget Template'!G431,-3)</f>
        <v>0</v>
      </c>
      <c r="G406" s="17">
        <f t="shared" si="36"/>
        <v>0</v>
      </c>
      <c r="I406" s="14"/>
    </row>
    <row r="407" spans="1:9" x14ac:dyDescent="0.25">
      <c r="B407" t="s">
        <v>5</v>
      </c>
      <c r="C407" s="13">
        <f>ROUND('Budget Template'!D432,-3)</f>
        <v>0</v>
      </c>
      <c r="D407" s="13">
        <f>ROUND('Budget Template'!E432,-3)</f>
        <v>0</v>
      </c>
      <c r="E407" s="13">
        <f>ROUND('Budget Template'!F432,-3)</f>
        <v>0</v>
      </c>
      <c r="F407" s="13">
        <f>ROUND('Budget Template'!G432,-3)</f>
        <v>0</v>
      </c>
      <c r="G407" s="17">
        <f t="shared" si="36"/>
        <v>0</v>
      </c>
      <c r="I407" s="14"/>
    </row>
    <row r="408" spans="1:9" x14ac:dyDescent="0.25">
      <c r="B408" t="s">
        <v>6</v>
      </c>
      <c r="C408" s="13">
        <f>ROUND('Budget Template'!D433,-3)</f>
        <v>0</v>
      </c>
      <c r="D408" s="13">
        <f>ROUND('Budget Template'!E433,-3)</f>
        <v>0</v>
      </c>
      <c r="E408" s="13">
        <f>ROUND('Budget Template'!F433,-3)</f>
        <v>0</v>
      </c>
      <c r="F408" s="13">
        <f>ROUND('Budget Template'!G433,-3)</f>
        <v>0</v>
      </c>
      <c r="G408" s="17">
        <f t="shared" si="36"/>
        <v>0</v>
      </c>
      <c r="I408" s="14"/>
    </row>
    <row r="409" spans="1:9" x14ac:dyDescent="0.25">
      <c r="B409" s="2" t="s">
        <v>7</v>
      </c>
      <c r="C409" s="13">
        <f>ROUND('Budget Template'!D434,-3)</f>
        <v>0</v>
      </c>
      <c r="D409" s="13">
        <f>ROUND('Budget Template'!E434,-3)</f>
        <v>0</v>
      </c>
      <c r="E409" s="13">
        <f>ROUND('Budget Template'!F434,-3)</f>
        <v>0</v>
      </c>
      <c r="F409" s="13">
        <f>ROUND('Budget Template'!G434,-3)</f>
        <v>15000</v>
      </c>
      <c r="G409" s="17">
        <f t="shared" si="36"/>
        <v>15000</v>
      </c>
      <c r="I409" s="14"/>
    </row>
    <row r="410" spans="1:9" x14ac:dyDescent="0.25">
      <c r="A410" s="57" t="s">
        <v>8</v>
      </c>
      <c r="B410" s="58"/>
      <c r="C410" s="63">
        <f>SUM(C404:C409)</f>
        <v>2874000</v>
      </c>
      <c r="D410" s="63">
        <f>SUM(D404:D409)</f>
        <v>0</v>
      </c>
      <c r="E410" s="63">
        <f>SUM(E404:E409)</f>
        <v>0</v>
      </c>
      <c r="F410" s="63">
        <f>SUM(F404:F409)</f>
        <v>15000</v>
      </c>
      <c r="G410" s="60">
        <f>SUM(G404:G409)</f>
        <v>2889000</v>
      </c>
      <c r="I410" s="14"/>
    </row>
    <row r="411" spans="1:9" x14ac:dyDescent="0.25">
      <c r="C411" s="1"/>
      <c r="D411" s="1"/>
      <c r="E411" s="1"/>
      <c r="F411" s="1"/>
      <c r="G411" s="17"/>
      <c r="I411" s="14"/>
    </row>
    <row r="412" spans="1:9" x14ac:dyDescent="0.25">
      <c r="A412" s="6" t="s">
        <v>9</v>
      </c>
      <c r="B412" t="s">
        <v>10</v>
      </c>
      <c r="C412" s="13">
        <f>ROUND('Budget Template'!D437,-3)</f>
        <v>2053000</v>
      </c>
      <c r="D412" s="13">
        <f>ROUND('Budget Template'!E437,-3)</f>
        <v>0</v>
      </c>
      <c r="E412" s="13">
        <f>ROUND('Budget Template'!F437,-3)</f>
        <v>0</v>
      </c>
      <c r="F412" s="13">
        <f>ROUND('Budget Template'!G437,-3)</f>
        <v>0</v>
      </c>
      <c r="G412" s="17">
        <f>SUM(C412:F412)</f>
        <v>2053000</v>
      </c>
      <c r="I412" s="14"/>
    </row>
    <row r="413" spans="1:9" x14ac:dyDescent="0.25">
      <c r="B413" t="s">
        <v>11</v>
      </c>
      <c r="C413" s="13">
        <f>ROUND('Budget Template'!D438,-3)</f>
        <v>459000</v>
      </c>
      <c r="D413" s="13">
        <f>ROUND('Budget Template'!E438,-3)</f>
        <v>0</v>
      </c>
      <c r="E413" s="13">
        <f>ROUND('Budget Template'!F438,-3)</f>
        <v>0</v>
      </c>
      <c r="F413" s="13">
        <f>ROUND('Budget Template'!G438,-3)</f>
        <v>0</v>
      </c>
      <c r="G413" s="17">
        <f t="shared" ref="G413:G418" si="37">SUM(C413:F413)</f>
        <v>459000</v>
      </c>
      <c r="I413" s="14"/>
    </row>
    <row r="414" spans="1:9" x14ac:dyDescent="0.25">
      <c r="B414" t="s">
        <v>92</v>
      </c>
      <c r="C414" s="13">
        <f>ROUND('Budget Template'!D439,-3)</f>
        <v>359000</v>
      </c>
      <c r="D414" s="13">
        <f>ROUND('Budget Template'!E439,-3)</f>
        <v>0</v>
      </c>
      <c r="E414" s="13">
        <f>ROUND('Budget Template'!F439,-3)</f>
        <v>0</v>
      </c>
      <c r="F414" s="13">
        <f>ROUND('Budget Template'!G439,-3)</f>
        <v>15000</v>
      </c>
      <c r="G414" s="17">
        <f t="shared" si="37"/>
        <v>374000</v>
      </c>
      <c r="I414" s="14"/>
    </row>
    <row r="415" spans="1:9" x14ac:dyDescent="0.25">
      <c r="B415" t="s">
        <v>13</v>
      </c>
      <c r="C415" s="13">
        <f>ROUND('Budget Template'!D440,-3)</f>
        <v>0</v>
      </c>
      <c r="D415" s="13">
        <f>ROUND('Budget Template'!E440,-3)</f>
        <v>0</v>
      </c>
      <c r="E415" s="13">
        <f>ROUND('Budget Template'!F440,-3)</f>
        <v>0</v>
      </c>
      <c r="F415" s="13">
        <f>ROUND('Budget Template'!G440,-3)</f>
        <v>0</v>
      </c>
      <c r="G415" s="17">
        <f t="shared" si="37"/>
        <v>0</v>
      </c>
      <c r="I415" s="14"/>
    </row>
    <row r="416" spans="1:9" x14ac:dyDescent="0.25">
      <c r="B416" t="s">
        <v>29</v>
      </c>
      <c r="C416" s="13">
        <f>ROUND('Budget Template'!D441,-3)</f>
        <v>0</v>
      </c>
      <c r="D416" s="13">
        <f>ROUND('Budget Template'!E441,-3)</f>
        <v>0</v>
      </c>
      <c r="E416" s="13">
        <f>ROUND('Budget Template'!F441,-3)</f>
        <v>0</v>
      </c>
      <c r="F416" s="13">
        <f>ROUND('Budget Template'!G441,-3)</f>
        <v>0</v>
      </c>
      <c r="G416" s="17">
        <f t="shared" si="37"/>
        <v>0</v>
      </c>
      <c r="I416" s="14"/>
    </row>
    <row r="417" spans="1:9" x14ac:dyDescent="0.25">
      <c r="B417" t="s">
        <v>12</v>
      </c>
      <c r="C417" s="13">
        <f>ROUND('Budget Template'!D442,-3)</f>
        <v>0</v>
      </c>
      <c r="D417" s="13">
        <f>ROUND('Budget Template'!E442,-3)</f>
        <v>0</v>
      </c>
      <c r="E417" s="13">
        <f>ROUND('Budget Template'!F442,-3)</f>
        <v>0</v>
      </c>
      <c r="F417" s="13">
        <f>ROUND('Budget Template'!G442,-3)</f>
        <v>0</v>
      </c>
      <c r="G417" s="17">
        <f t="shared" si="37"/>
        <v>0</v>
      </c>
      <c r="I417" s="14"/>
    </row>
    <row r="418" spans="1:9" x14ac:dyDescent="0.25">
      <c r="B418" t="s">
        <v>14</v>
      </c>
      <c r="C418" s="13">
        <f>ROUND('Budget Template'!D443,-3)</f>
        <v>3000</v>
      </c>
      <c r="D418" s="13">
        <f>ROUND('Budget Template'!E443,-3)</f>
        <v>0</v>
      </c>
      <c r="E418" s="13">
        <f>ROUND('Budget Template'!F443,-3)</f>
        <v>0</v>
      </c>
      <c r="F418" s="13">
        <f>ROUND('Budget Template'!G443,-3)</f>
        <v>0</v>
      </c>
      <c r="G418" s="17">
        <f t="shared" si="37"/>
        <v>3000</v>
      </c>
      <c r="I418" s="14"/>
    </row>
    <row r="419" spans="1:9" x14ac:dyDescent="0.25">
      <c r="A419" s="57" t="s">
        <v>15</v>
      </c>
      <c r="B419" s="58"/>
      <c r="C419" s="63">
        <f>SUM(C412:C418)</f>
        <v>2874000</v>
      </c>
      <c r="D419" s="63">
        <f>SUM(D412:D418)</f>
        <v>0</v>
      </c>
      <c r="E419" s="63">
        <f>SUM(E412:E418)</f>
        <v>0</v>
      </c>
      <c r="F419" s="63">
        <f>SUM(F412:F418)</f>
        <v>15000</v>
      </c>
      <c r="G419" s="60">
        <f>SUM(G412:G418)</f>
        <v>2889000</v>
      </c>
      <c r="I419" s="14"/>
    </row>
    <row r="421" spans="1:9" x14ac:dyDescent="0.25">
      <c r="A421" s="57" t="s">
        <v>36</v>
      </c>
      <c r="B421" s="58"/>
      <c r="C421" s="63">
        <f>ROUND('Budget Template'!D449,-3)</f>
        <v>0</v>
      </c>
      <c r="D421" s="63">
        <f>ROUND('Budget Template'!E449,-3)</f>
        <v>0</v>
      </c>
      <c r="E421" s="63">
        <f>ROUND('Budget Template'!F449,-3)</f>
        <v>0</v>
      </c>
      <c r="F421" s="63">
        <f>ROUND('Budget Template'!G449,-3)</f>
        <v>0</v>
      </c>
      <c r="G421" s="60">
        <f>SUM(C421:F421)</f>
        <v>0</v>
      </c>
      <c r="I421" s="14"/>
    </row>
    <row r="422" spans="1:9" x14ac:dyDescent="0.25">
      <c r="C422" s="15"/>
      <c r="D422" s="15"/>
      <c r="E422" s="15"/>
      <c r="F422" s="15"/>
      <c r="G422" s="20"/>
      <c r="I422" s="14"/>
    </row>
    <row r="423" spans="1:9" ht="15.75" thickBot="1" x14ac:dyDescent="0.3">
      <c r="A423" s="8" t="s">
        <v>66</v>
      </c>
      <c r="B423" s="3"/>
      <c r="C423" s="97"/>
      <c r="D423" s="66">
        <f>D410-D419+D421</f>
        <v>0</v>
      </c>
      <c r="E423" s="66">
        <f>E410-E419+E421</f>
        <v>0</v>
      </c>
      <c r="F423" s="66">
        <f>F410-F419+F421</f>
        <v>0</v>
      </c>
      <c r="G423" s="18">
        <f>SUM(C423:F423)</f>
        <v>0</v>
      </c>
      <c r="I423" s="14"/>
    </row>
    <row r="424" spans="1:9" ht="15.75" thickTop="1" x14ac:dyDescent="0.25"/>
    <row r="425" spans="1:9" ht="30" x14ac:dyDescent="0.25">
      <c r="A425" s="9" t="s">
        <v>42</v>
      </c>
      <c r="B425" s="10"/>
      <c r="C425" s="11" t="s">
        <v>0</v>
      </c>
      <c r="D425" s="11" t="s">
        <v>32</v>
      </c>
      <c r="E425" s="11" t="s">
        <v>86</v>
      </c>
      <c r="F425" s="11" t="s">
        <v>28</v>
      </c>
      <c r="G425" s="21" t="s">
        <v>16</v>
      </c>
    </row>
    <row r="426" spans="1:9" x14ac:dyDescent="0.25">
      <c r="A426" s="57" t="s">
        <v>37</v>
      </c>
      <c r="B426" s="58"/>
      <c r="C426" s="98"/>
      <c r="D426" s="63">
        <f>ROUND('Budget Template'!E454,-3)</f>
        <v>0</v>
      </c>
      <c r="E426" s="63">
        <f>ROUND('Budget Template'!F454,-3)</f>
        <v>0</v>
      </c>
      <c r="F426" s="63">
        <f>ROUND('Budget Template'!G454,-3)</f>
        <v>0</v>
      </c>
      <c r="G426" s="60">
        <f>SUM(C426:F426)</f>
        <v>0</v>
      </c>
    </row>
    <row r="427" spans="1:9" x14ac:dyDescent="0.25">
      <c r="A427" s="29"/>
      <c r="C427" s="12"/>
      <c r="D427" s="12"/>
      <c r="E427" s="12"/>
      <c r="F427" s="12"/>
      <c r="G427" s="56"/>
    </row>
    <row r="428" spans="1:9" x14ac:dyDescent="0.25">
      <c r="A428" s="6" t="s">
        <v>1</v>
      </c>
      <c r="B428" t="s">
        <v>33</v>
      </c>
      <c r="C428" s="13">
        <f>ROUND('Budget Template'!D456,-3)</f>
        <v>0</v>
      </c>
      <c r="D428" s="13">
        <f>ROUND('Budget Template'!E456,-3)</f>
        <v>0</v>
      </c>
      <c r="E428" s="13">
        <f>ROUND('Budget Template'!F456,-3)</f>
        <v>0</v>
      </c>
      <c r="F428" s="13">
        <f>ROUND('Budget Template'!G456,-3)</f>
        <v>0</v>
      </c>
      <c r="G428" s="17">
        <f t="shared" ref="G428:G433" si="38">SUM(C428:F428)</f>
        <v>0</v>
      </c>
    </row>
    <row r="429" spans="1:9" x14ac:dyDescent="0.25">
      <c r="B429" t="s">
        <v>4</v>
      </c>
      <c r="C429" s="13">
        <f>ROUND('Budget Template'!D457,-3)</f>
        <v>0</v>
      </c>
      <c r="D429" s="13">
        <f>ROUND('Budget Template'!E457,-3)</f>
        <v>18291000</v>
      </c>
      <c r="E429" s="13">
        <f>ROUND('Budget Template'!F457,-3)</f>
        <v>0</v>
      </c>
      <c r="F429" s="13">
        <f>ROUND('Budget Template'!G457,-3)</f>
        <v>0</v>
      </c>
      <c r="G429" s="17">
        <f t="shared" si="38"/>
        <v>18291000</v>
      </c>
    </row>
    <row r="430" spans="1:9" x14ac:dyDescent="0.25">
      <c r="B430" t="s">
        <v>30</v>
      </c>
      <c r="C430" s="13">
        <f>ROUND('Budget Template'!D458,-3)</f>
        <v>0</v>
      </c>
      <c r="D430" s="13">
        <f>ROUND('Budget Template'!E458,-3)</f>
        <v>0</v>
      </c>
      <c r="E430" s="13">
        <f>ROUND('Budget Template'!F458,-3)</f>
        <v>0</v>
      </c>
      <c r="F430" s="13">
        <f>ROUND('Budget Template'!G458,-3)</f>
        <v>0</v>
      </c>
      <c r="G430" s="17">
        <f t="shared" si="38"/>
        <v>0</v>
      </c>
    </row>
    <row r="431" spans="1:9" x14ac:dyDescent="0.25">
      <c r="B431" t="s">
        <v>5</v>
      </c>
      <c r="C431" s="13">
        <f>ROUND('Budget Template'!D459,-3)</f>
        <v>0</v>
      </c>
      <c r="D431" s="13">
        <f>ROUND('Budget Template'!E459,-3)</f>
        <v>0</v>
      </c>
      <c r="E431" s="13">
        <f>ROUND('Budget Template'!F459,-3)</f>
        <v>0</v>
      </c>
      <c r="F431" s="13">
        <f>ROUND('Budget Template'!G459,-3)</f>
        <v>0</v>
      </c>
      <c r="G431" s="17">
        <f t="shared" si="38"/>
        <v>0</v>
      </c>
    </row>
    <row r="432" spans="1:9" x14ac:dyDescent="0.25">
      <c r="B432" t="s">
        <v>6</v>
      </c>
      <c r="C432" s="13">
        <f>ROUND('Budget Template'!D460,-3)</f>
        <v>0</v>
      </c>
      <c r="D432" s="13">
        <f>ROUND('Budget Template'!E460,-3)</f>
        <v>0</v>
      </c>
      <c r="E432" s="13">
        <f>ROUND('Budget Template'!F460,-3)</f>
        <v>0</v>
      </c>
      <c r="F432" s="13">
        <f>ROUND('Budget Template'!G460,-3)</f>
        <v>0</v>
      </c>
      <c r="G432" s="17">
        <f t="shared" si="38"/>
        <v>0</v>
      </c>
    </row>
    <row r="433" spans="1:9" x14ac:dyDescent="0.25">
      <c r="B433" s="2" t="s">
        <v>7</v>
      </c>
      <c r="C433" s="13">
        <f>ROUND('Budget Template'!D461,-3)</f>
        <v>0</v>
      </c>
      <c r="D433" s="13">
        <f>ROUND('Budget Template'!E461,-3)</f>
        <v>0</v>
      </c>
      <c r="E433" s="13">
        <f>ROUND('Budget Template'!F461,-3)</f>
        <v>0</v>
      </c>
      <c r="F433" s="13">
        <f>ROUND('Budget Template'!G461,-3)</f>
        <v>0</v>
      </c>
      <c r="G433" s="17">
        <f t="shared" si="38"/>
        <v>0</v>
      </c>
    </row>
    <row r="434" spans="1:9" x14ac:dyDescent="0.25">
      <c r="A434" s="57" t="s">
        <v>8</v>
      </c>
      <c r="B434" s="58"/>
      <c r="C434" s="63">
        <f>SUM(C428:C433)</f>
        <v>0</v>
      </c>
      <c r="D434" s="63">
        <f>SUM(D428:D433)</f>
        <v>18291000</v>
      </c>
      <c r="E434" s="63">
        <f>SUM(E428:E433)</f>
        <v>0</v>
      </c>
      <c r="F434" s="63">
        <f>SUM(F428:F433)</f>
        <v>0</v>
      </c>
      <c r="G434" s="60">
        <f>SUM(G428:G433)</f>
        <v>18291000</v>
      </c>
    </row>
    <row r="435" spans="1:9" x14ac:dyDescent="0.25">
      <c r="C435" s="1"/>
      <c r="D435" s="1"/>
      <c r="E435" s="1"/>
      <c r="F435" s="1"/>
      <c r="G435" s="17"/>
    </row>
    <row r="436" spans="1:9" x14ac:dyDescent="0.25">
      <c r="A436" s="6" t="s">
        <v>9</v>
      </c>
      <c r="B436" t="s">
        <v>10</v>
      </c>
      <c r="C436" s="13">
        <f>ROUND('Budget Template'!D464,-3)</f>
        <v>0</v>
      </c>
      <c r="D436" s="13">
        <f>ROUND('Budget Template'!E464,-3)</f>
        <v>573000</v>
      </c>
      <c r="E436" s="13">
        <f>ROUND('Budget Template'!F464,-3)</f>
        <v>0</v>
      </c>
      <c r="F436" s="13">
        <f>ROUND('Budget Template'!G464,-3)</f>
        <v>0</v>
      </c>
      <c r="G436" s="17">
        <f>SUM(C436:F436)</f>
        <v>573000</v>
      </c>
    </row>
    <row r="437" spans="1:9" x14ac:dyDescent="0.25">
      <c r="B437" t="s">
        <v>11</v>
      </c>
      <c r="C437" s="13">
        <f>ROUND('Budget Template'!D465,-3)</f>
        <v>0</v>
      </c>
      <c r="D437" s="13">
        <f>ROUND('Budget Template'!E465,-3)</f>
        <v>241000</v>
      </c>
      <c r="E437" s="13">
        <f>ROUND('Budget Template'!F465,-3)</f>
        <v>0</v>
      </c>
      <c r="F437" s="13">
        <f>ROUND('Budget Template'!G465,-3)</f>
        <v>0</v>
      </c>
      <c r="G437" s="17">
        <f t="shared" ref="G437:G442" si="39">SUM(C437:F437)</f>
        <v>241000</v>
      </c>
    </row>
    <row r="438" spans="1:9" x14ac:dyDescent="0.25">
      <c r="B438" t="s">
        <v>92</v>
      </c>
      <c r="C438" s="13">
        <f>ROUND('Budget Template'!D466,-3)</f>
        <v>0</v>
      </c>
      <c r="D438" s="13">
        <f>ROUND('Budget Template'!E466,-3)</f>
        <v>16029000</v>
      </c>
      <c r="E438" s="13">
        <f>ROUND('Budget Template'!F466,-3)</f>
        <v>0</v>
      </c>
      <c r="F438" s="13">
        <f>ROUND('Budget Template'!G466,-3)</f>
        <v>0</v>
      </c>
      <c r="G438" s="17">
        <f t="shared" si="39"/>
        <v>16029000</v>
      </c>
    </row>
    <row r="439" spans="1:9" x14ac:dyDescent="0.25">
      <c r="B439" t="s">
        <v>13</v>
      </c>
      <c r="C439" s="13">
        <f>ROUND('Budget Template'!D467,-3)</f>
        <v>0</v>
      </c>
      <c r="D439" s="13">
        <f>ROUND('Budget Template'!E467,-3)</f>
        <v>0</v>
      </c>
      <c r="E439" s="13">
        <f>ROUND('Budget Template'!F467,-3)</f>
        <v>0</v>
      </c>
      <c r="F439" s="13">
        <f>ROUND('Budget Template'!G467,-3)</f>
        <v>0</v>
      </c>
      <c r="G439" s="17">
        <f t="shared" si="39"/>
        <v>0</v>
      </c>
    </row>
    <row r="440" spans="1:9" x14ac:dyDescent="0.25">
      <c r="B440" t="s">
        <v>29</v>
      </c>
      <c r="C440" s="13">
        <f>ROUND('Budget Template'!D468,-3)</f>
        <v>0</v>
      </c>
      <c r="D440" s="13">
        <f>ROUND('Budget Template'!E468,-3)</f>
        <v>0</v>
      </c>
      <c r="E440" s="13">
        <f>ROUND('Budget Template'!F468,-3)</f>
        <v>0</v>
      </c>
      <c r="F440" s="13">
        <f>ROUND('Budget Template'!G468,-3)</f>
        <v>0</v>
      </c>
      <c r="G440" s="17">
        <f t="shared" si="39"/>
        <v>0</v>
      </c>
    </row>
    <row r="441" spans="1:9" x14ac:dyDescent="0.25">
      <c r="B441" t="s">
        <v>12</v>
      </c>
      <c r="C441" s="13">
        <f>ROUND('Budget Template'!D469,-3)</f>
        <v>0</v>
      </c>
      <c r="D441" s="13">
        <f>ROUND('Budget Template'!E469,-3)</f>
        <v>32000</v>
      </c>
      <c r="E441" s="13">
        <f>ROUND('Budget Template'!F469,-3)</f>
        <v>0</v>
      </c>
      <c r="F441" s="13">
        <f>ROUND('Budget Template'!G469,-3)</f>
        <v>0</v>
      </c>
      <c r="G441" s="17">
        <f t="shared" si="39"/>
        <v>32000</v>
      </c>
    </row>
    <row r="442" spans="1:9" x14ac:dyDescent="0.25">
      <c r="B442" t="s">
        <v>14</v>
      </c>
      <c r="C442" s="13">
        <f>ROUND('Budget Template'!D470,-3)</f>
        <v>0</v>
      </c>
      <c r="D442" s="13">
        <f>ROUND('Budget Template'!E470,-3)</f>
        <v>3000</v>
      </c>
      <c r="E442" s="13">
        <f>ROUND('Budget Template'!F470,-3)</f>
        <v>0</v>
      </c>
      <c r="F442" s="13">
        <f>ROUND('Budget Template'!G470,-3)</f>
        <v>0</v>
      </c>
      <c r="G442" s="17">
        <f t="shared" si="39"/>
        <v>3000</v>
      </c>
    </row>
    <row r="443" spans="1:9" x14ac:dyDescent="0.25">
      <c r="A443" s="57" t="s">
        <v>15</v>
      </c>
      <c r="B443" s="58"/>
      <c r="C443" s="63">
        <f>SUM(C436:C442)</f>
        <v>0</v>
      </c>
      <c r="D443" s="63">
        <f>SUM(D436:D442)</f>
        <v>16878000</v>
      </c>
      <c r="E443" s="63">
        <f>SUM(E436:E442)</f>
        <v>0</v>
      </c>
      <c r="F443" s="63">
        <f>SUM(F436:F442)</f>
        <v>0</v>
      </c>
      <c r="G443" s="60">
        <f>SUM(G436:G442)</f>
        <v>16878000</v>
      </c>
    </row>
    <row r="444" spans="1:9" x14ac:dyDescent="0.25">
      <c r="C444" s="1"/>
      <c r="D444" s="1"/>
      <c r="E444" s="1"/>
      <c r="F444" s="1"/>
      <c r="G444" s="17"/>
    </row>
    <row r="445" spans="1:9" x14ac:dyDescent="0.25">
      <c r="A445" s="57" t="s">
        <v>36</v>
      </c>
      <c r="B445" s="58"/>
      <c r="C445" s="63">
        <f>ROUND('Budget Template'!D476,-3)</f>
        <v>0</v>
      </c>
      <c r="D445" s="63">
        <f>ROUND('Budget Template'!E476,-3)</f>
        <v>-1412000</v>
      </c>
      <c r="E445" s="63">
        <f>ROUND('Budget Template'!F476,-3)</f>
        <v>0</v>
      </c>
      <c r="F445" s="63">
        <f>ROUND('Budget Template'!G476,-3)</f>
        <v>0</v>
      </c>
      <c r="G445" s="60">
        <f>SUM(C445:F445)</f>
        <v>-1412000</v>
      </c>
    </row>
    <row r="447" spans="1:9" ht="15.75" thickBot="1" x14ac:dyDescent="0.3">
      <c r="A447" s="8" t="s">
        <v>66</v>
      </c>
      <c r="B447" s="3"/>
      <c r="C447" s="97"/>
      <c r="D447" s="66">
        <f>D434-D443+D445</f>
        <v>1000</v>
      </c>
      <c r="E447" s="66">
        <f>E434-E443+E445</f>
        <v>0</v>
      </c>
      <c r="F447" s="66">
        <f>F434-F443+F445</f>
        <v>0</v>
      </c>
      <c r="G447" s="18">
        <f>SUM(C447:F447)</f>
        <v>1000</v>
      </c>
      <c r="I447" s="14"/>
    </row>
    <row r="448" spans="1:9" ht="15.75" thickTop="1" x14ac:dyDescent="0.25"/>
    <row r="449" spans="1:7" x14ac:dyDescent="0.25">
      <c r="A449" s="57" t="s">
        <v>38</v>
      </c>
      <c r="B449" s="58"/>
      <c r="C449" s="98"/>
      <c r="D449" s="63">
        <f>D426+D434-D443+D445</f>
        <v>1000</v>
      </c>
      <c r="E449" s="63">
        <f>E426+E434-E443+E445</f>
        <v>0</v>
      </c>
      <c r="F449" s="63">
        <f>F426+F434-F443+F445</f>
        <v>0</v>
      </c>
      <c r="G449" s="60">
        <f>G426+G434-G443+G445</f>
        <v>1000</v>
      </c>
    </row>
    <row r="451" spans="1:7" ht="30" x14ac:dyDescent="0.25">
      <c r="A451" s="9" t="s">
        <v>41</v>
      </c>
      <c r="B451" s="10"/>
      <c r="C451" s="11" t="s">
        <v>0</v>
      </c>
      <c r="D451" s="11" t="s">
        <v>32</v>
      </c>
      <c r="E451" s="11" t="s">
        <v>86</v>
      </c>
      <c r="F451" s="11" t="s">
        <v>28</v>
      </c>
      <c r="G451" s="21" t="s">
        <v>16</v>
      </c>
    </row>
    <row r="452" spans="1:7" x14ac:dyDescent="0.25">
      <c r="A452" s="57" t="s">
        <v>37</v>
      </c>
      <c r="B452" s="58"/>
      <c r="C452" s="98"/>
      <c r="D452" s="63">
        <f>ROUND('Budget Template'!E483,-3)</f>
        <v>0</v>
      </c>
      <c r="E452" s="63">
        <f>ROUND('Budget Template'!F483,-3)</f>
        <v>0</v>
      </c>
      <c r="F452" s="63">
        <f>ROUND('Budget Template'!G483,-3)</f>
        <v>0</v>
      </c>
      <c r="G452" s="60">
        <f>SUM(C452:F452)</f>
        <v>0</v>
      </c>
    </row>
    <row r="453" spans="1:7" x14ac:dyDescent="0.25">
      <c r="A453" s="29"/>
      <c r="C453" s="12"/>
      <c r="D453" s="12"/>
      <c r="E453" s="12"/>
      <c r="F453" s="12"/>
      <c r="G453" s="56"/>
    </row>
    <row r="454" spans="1:7" x14ac:dyDescent="0.25">
      <c r="A454" s="6" t="s">
        <v>1</v>
      </c>
      <c r="B454" t="s">
        <v>33</v>
      </c>
      <c r="C454" s="13">
        <f>ROUND('Budget Template'!D485,-3)</f>
        <v>0</v>
      </c>
      <c r="D454" s="13">
        <f>ROUND('Budget Template'!E485,-3)</f>
        <v>0</v>
      </c>
      <c r="E454" s="13">
        <f>ROUND('Budget Template'!F485,-3)</f>
        <v>0</v>
      </c>
      <c r="F454" s="13">
        <f>ROUND('Budget Template'!G485,-3)</f>
        <v>0</v>
      </c>
      <c r="G454" s="17">
        <f t="shared" ref="G454:G459" si="40">SUM(C454:F454)</f>
        <v>0</v>
      </c>
    </row>
    <row r="455" spans="1:7" x14ac:dyDescent="0.25">
      <c r="B455" t="s">
        <v>4</v>
      </c>
      <c r="C455" s="13">
        <f>ROUND('Budget Template'!D486,-3)</f>
        <v>0</v>
      </c>
      <c r="D455" s="13">
        <f>ROUND('Budget Template'!E486,-3)</f>
        <v>11482000</v>
      </c>
      <c r="E455" s="13">
        <f>ROUND('Budget Template'!F486,-3)</f>
        <v>0</v>
      </c>
      <c r="F455" s="13">
        <f>ROUND('Budget Template'!G486,-3)</f>
        <v>0</v>
      </c>
      <c r="G455" s="17">
        <f t="shared" si="40"/>
        <v>11482000</v>
      </c>
    </row>
    <row r="456" spans="1:7" x14ac:dyDescent="0.25">
      <c r="B456" t="s">
        <v>30</v>
      </c>
      <c r="C456" s="13">
        <f>ROUND('Budget Template'!D487,-3)</f>
        <v>0</v>
      </c>
      <c r="D456" s="13">
        <f>ROUND('Budget Template'!E487,-3)</f>
        <v>0</v>
      </c>
      <c r="E456" s="13">
        <f>ROUND('Budget Template'!F487,-3)</f>
        <v>0</v>
      </c>
      <c r="F456" s="13">
        <f>ROUND('Budget Template'!G487,-3)</f>
        <v>0</v>
      </c>
      <c r="G456" s="17">
        <f t="shared" si="40"/>
        <v>0</v>
      </c>
    </row>
    <row r="457" spans="1:7" x14ac:dyDescent="0.25">
      <c r="B457" t="s">
        <v>5</v>
      </c>
      <c r="C457" s="13">
        <f>ROUND('Budget Template'!D488,-3)</f>
        <v>0</v>
      </c>
      <c r="D457" s="13">
        <f>ROUND('Budget Template'!E488,-3)</f>
        <v>0</v>
      </c>
      <c r="E457" s="13">
        <f>ROUND('Budget Template'!F488,-3)</f>
        <v>0</v>
      </c>
      <c r="F457" s="13">
        <f>ROUND('Budget Template'!G488,-3)</f>
        <v>0</v>
      </c>
      <c r="G457" s="17">
        <f t="shared" si="40"/>
        <v>0</v>
      </c>
    </row>
    <row r="458" spans="1:7" x14ac:dyDescent="0.25">
      <c r="B458" t="s">
        <v>6</v>
      </c>
      <c r="C458" s="13">
        <f>ROUND('Budget Template'!D489,-3)</f>
        <v>0</v>
      </c>
      <c r="D458" s="13">
        <f>ROUND('Budget Template'!E489,-3)</f>
        <v>0</v>
      </c>
      <c r="E458" s="13">
        <f>ROUND('Budget Template'!F489,-3)</f>
        <v>0</v>
      </c>
      <c r="F458" s="13">
        <f>ROUND('Budget Template'!G489,-3)</f>
        <v>0</v>
      </c>
      <c r="G458" s="17">
        <f t="shared" si="40"/>
        <v>0</v>
      </c>
    </row>
    <row r="459" spans="1:7" x14ac:dyDescent="0.25">
      <c r="B459" s="2" t="s">
        <v>7</v>
      </c>
      <c r="C459" s="13">
        <f>ROUND('Budget Template'!D490,-3)</f>
        <v>0</v>
      </c>
      <c r="D459" s="13">
        <f>ROUND('Budget Template'!E490,-3)</f>
        <v>0</v>
      </c>
      <c r="E459" s="13">
        <f>ROUND('Budget Template'!F490,-3)</f>
        <v>0</v>
      </c>
      <c r="F459" s="13">
        <f>ROUND('Budget Template'!G490,-3)</f>
        <v>0</v>
      </c>
      <c r="G459" s="17">
        <f t="shared" si="40"/>
        <v>0</v>
      </c>
    </row>
    <row r="460" spans="1:7" x14ac:dyDescent="0.25">
      <c r="A460" s="57" t="s">
        <v>8</v>
      </c>
      <c r="B460" s="58"/>
      <c r="C460" s="63">
        <f>SUM(C454:C459)</f>
        <v>0</v>
      </c>
      <c r="D460" s="63">
        <f>SUM(D454:D459)</f>
        <v>11482000</v>
      </c>
      <c r="E460" s="63">
        <f>SUM(E454:E459)</f>
        <v>0</v>
      </c>
      <c r="F460" s="63">
        <f>SUM(F454:F459)</f>
        <v>0</v>
      </c>
      <c r="G460" s="60">
        <f>SUM(G454:G459)</f>
        <v>11482000</v>
      </c>
    </row>
    <row r="461" spans="1:7" x14ac:dyDescent="0.25">
      <c r="C461" s="1"/>
      <c r="D461" s="1"/>
      <c r="E461" s="1"/>
      <c r="F461" s="1"/>
      <c r="G461" s="17"/>
    </row>
    <row r="462" spans="1:7" x14ac:dyDescent="0.25">
      <c r="A462" s="6" t="s">
        <v>9</v>
      </c>
      <c r="B462" t="s">
        <v>10</v>
      </c>
      <c r="C462" s="13">
        <f>ROUND('Budget Template'!D493,-3)</f>
        <v>0</v>
      </c>
      <c r="D462" s="13">
        <f>ROUND('Budget Template'!E493,-3)</f>
        <v>2968000</v>
      </c>
      <c r="E462" s="13">
        <f>ROUND('Budget Template'!F493,-3)</f>
        <v>0</v>
      </c>
      <c r="F462" s="13">
        <f>ROUND('Budget Template'!G493,-3)</f>
        <v>0</v>
      </c>
      <c r="G462" s="17">
        <f>SUM(C462:F462)</f>
        <v>2968000</v>
      </c>
    </row>
    <row r="463" spans="1:7" x14ac:dyDescent="0.25">
      <c r="B463" t="s">
        <v>11</v>
      </c>
      <c r="C463" s="13">
        <f>ROUND('Budget Template'!D494,-3)</f>
        <v>0</v>
      </c>
      <c r="D463" s="13">
        <f>ROUND('Budget Template'!E494,-3)</f>
        <v>781000</v>
      </c>
      <c r="E463" s="13">
        <f>ROUND('Budget Template'!F494,-3)</f>
        <v>0</v>
      </c>
      <c r="F463" s="13">
        <f>ROUND('Budget Template'!G494,-3)</f>
        <v>0</v>
      </c>
      <c r="G463" s="17">
        <f t="shared" ref="G463:G468" si="41">SUM(C463:F463)</f>
        <v>781000</v>
      </c>
    </row>
    <row r="464" spans="1:7" x14ac:dyDescent="0.25">
      <c r="B464" t="s">
        <v>92</v>
      </c>
      <c r="C464" s="13">
        <f>ROUND('Budget Template'!D495,-3)</f>
        <v>0</v>
      </c>
      <c r="D464" s="13">
        <f>ROUND('Budget Template'!E495,-3)</f>
        <v>2283000</v>
      </c>
      <c r="E464" s="13">
        <f>ROUND('Budget Template'!F495,-3)</f>
        <v>0</v>
      </c>
      <c r="F464" s="13">
        <f>ROUND('Budget Template'!G495,-3)</f>
        <v>0</v>
      </c>
      <c r="G464" s="17">
        <f t="shared" si="41"/>
        <v>2283000</v>
      </c>
    </row>
    <row r="465" spans="1:9" x14ac:dyDescent="0.25">
      <c r="B465" t="s">
        <v>13</v>
      </c>
      <c r="C465" s="13">
        <f>ROUND('Budget Template'!D496,-3)</f>
        <v>0</v>
      </c>
      <c r="D465" s="13">
        <f>ROUND('Budget Template'!E496,-3)</f>
        <v>0</v>
      </c>
      <c r="E465" s="13">
        <f>ROUND('Budget Template'!F496,-3)</f>
        <v>0</v>
      </c>
      <c r="F465" s="13">
        <f>ROUND('Budget Template'!G496,-3)</f>
        <v>0</v>
      </c>
      <c r="G465" s="17">
        <f t="shared" si="41"/>
        <v>0</v>
      </c>
    </row>
    <row r="466" spans="1:9" x14ac:dyDescent="0.25">
      <c r="B466" t="s">
        <v>29</v>
      </c>
      <c r="C466" s="13">
        <f>ROUND('Budget Template'!D497,-3)</f>
        <v>0</v>
      </c>
      <c r="D466" s="13">
        <f>ROUND('Budget Template'!E497,-3)</f>
        <v>4128000</v>
      </c>
      <c r="E466" s="13">
        <f>ROUND('Budget Template'!F497,-3)</f>
        <v>0</v>
      </c>
      <c r="F466" s="13">
        <f>ROUND('Budget Template'!G497,-3)</f>
        <v>0</v>
      </c>
      <c r="G466" s="17">
        <f t="shared" si="41"/>
        <v>4128000</v>
      </c>
    </row>
    <row r="467" spans="1:9" x14ac:dyDescent="0.25">
      <c r="B467" t="s">
        <v>12</v>
      </c>
      <c r="C467" s="13">
        <f>ROUND('Budget Template'!D498,-3)</f>
        <v>0</v>
      </c>
      <c r="D467" s="13">
        <f>ROUND('Budget Template'!E498,-3)</f>
        <v>1191000</v>
      </c>
      <c r="E467" s="13">
        <f>ROUND('Budget Template'!F498,-3)</f>
        <v>0</v>
      </c>
      <c r="F467" s="13">
        <f>ROUND('Budget Template'!G498,-3)</f>
        <v>0</v>
      </c>
      <c r="G467" s="17">
        <f t="shared" si="41"/>
        <v>1191000</v>
      </c>
    </row>
    <row r="468" spans="1:9" x14ac:dyDescent="0.25">
      <c r="B468" t="s">
        <v>14</v>
      </c>
      <c r="C468" s="13">
        <f>ROUND('Budget Template'!D499,-3)</f>
        <v>0</v>
      </c>
      <c r="D468" s="13">
        <f>ROUND('Budget Template'!E499,-3)</f>
        <v>129000</v>
      </c>
      <c r="E468" s="13">
        <f>ROUND('Budget Template'!F499,-3)</f>
        <v>0</v>
      </c>
      <c r="F468" s="13">
        <f>ROUND('Budget Template'!G499,-3)</f>
        <v>0</v>
      </c>
      <c r="G468" s="17">
        <f t="shared" si="41"/>
        <v>129000</v>
      </c>
    </row>
    <row r="469" spans="1:9" x14ac:dyDescent="0.25">
      <c r="A469" s="57" t="s">
        <v>15</v>
      </c>
      <c r="B469" s="58"/>
      <c r="C469" s="63">
        <f>SUM(C462:C468)</f>
        <v>0</v>
      </c>
      <c r="D469" s="63">
        <f>SUM(D462:D468)</f>
        <v>11480000</v>
      </c>
      <c r="E469" s="63">
        <f>SUM(E462:E468)</f>
        <v>0</v>
      </c>
      <c r="F469" s="63">
        <f>SUM(F462:F468)</f>
        <v>0</v>
      </c>
      <c r="G469" s="60">
        <f>SUM(G462:G468)</f>
        <v>11480000</v>
      </c>
    </row>
    <row r="470" spans="1:9" x14ac:dyDescent="0.25">
      <c r="C470" s="1"/>
      <c r="D470" s="1"/>
      <c r="E470" s="1"/>
      <c r="F470" s="1"/>
      <c r="G470" s="17"/>
    </row>
    <row r="471" spans="1:9" x14ac:dyDescent="0.25">
      <c r="A471" s="57" t="s">
        <v>36</v>
      </c>
      <c r="B471" s="58"/>
      <c r="C471" s="63">
        <f>ROUND('Budget Template'!D505,-3)</f>
        <v>0</v>
      </c>
      <c r="D471" s="63">
        <f>ROUND('Budget Template'!E505,-3)</f>
        <v>-2000</v>
      </c>
      <c r="E471" s="63">
        <f>ROUND('Budget Template'!F505,-3)</f>
        <v>0</v>
      </c>
      <c r="F471" s="63">
        <f>ROUND('Budget Template'!G505,-3)</f>
        <v>0</v>
      </c>
      <c r="G471" s="60">
        <f>SUM(C471:F471)</f>
        <v>-2000</v>
      </c>
    </row>
    <row r="473" spans="1:9" ht="15.75" thickBot="1" x14ac:dyDescent="0.3">
      <c r="A473" s="8" t="s">
        <v>66</v>
      </c>
      <c r="B473" s="3"/>
      <c r="C473" s="97"/>
      <c r="D473" s="66">
        <f>D460-D469+D471</f>
        <v>0</v>
      </c>
      <c r="E473" s="66">
        <f>E460-E469+E471</f>
        <v>0</v>
      </c>
      <c r="F473" s="66">
        <f>F460-F469+F471</f>
        <v>0</v>
      </c>
      <c r="G473" s="18">
        <f>SUM(C473:F473)</f>
        <v>0</v>
      </c>
      <c r="I473" s="14"/>
    </row>
    <row r="474" spans="1:9" ht="15.75" thickTop="1" x14ac:dyDescent="0.25"/>
    <row r="475" spans="1:9" x14ac:dyDescent="0.25">
      <c r="A475" s="57" t="s">
        <v>38</v>
      </c>
      <c r="B475" s="58"/>
      <c r="C475" s="98"/>
      <c r="D475" s="63">
        <f>D452+D460-D469+D471</f>
        <v>0</v>
      </c>
      <c r="E475" s="63">
        <f>E452+E460-E469+E471</f>
        <v>0</v>
      </c>
      <c r="F475" s="63">
        <f>F452+F460-F469+F471</f>
        <v>0</v>
      </c>
      <c r="G475" s="60">
        <f>G452+G460-G469+G471</f>
        <v>0</v>
      </c>
    </row>
    <row r="477" spans="1:9" ht="30" x14ac:dyDescent="0.25">
      <c r="A477" s="9" t="s">
        <v>68</v>
      </c>
      <c r="B477" s="10"/>
      <c r="C477" s="11" t="s">
        <v>0</v>
      </c>
      <c r="D477" s="11" t="s">
        <v>32</v>
      </c>
      <c r="E477" s="11" t="s">
        <v>86</v>
      </c>
      <c r="F477" s="11" t="s">
        <v>28</v>
      </c>
      <c r="G477" s="21" t="s">
        <v>16</v>
      </c>
    </row>
    <row r="478" spans="1:9" x14ac:dyDescent="0.25">
      <c r="A478" s="57" t="s">
        <v>37</v>
      </c>
      <c r="B478" s="58"/>
      <c r="C478" s="98"/>
      <c r="D478" s="63">
        <f>ROUND('Budget Template'!E512,-3)</f>
        <v>0</v>
      </c>
      <c r="E478" s="63">
        <f>ROUND('Budget Template'!F512,-3)</f>
        <v>0</v>
      </c>
      <c r="F478" s="63">
        <f>ROUND('Budget Template'!G512,-3)</f>
        <v>0</v>
      </c>
      <c r="G478" s="60">
        <f>SUM(C478:F478)</f>
        <v>0</v>
      </c>
    </row>
    <row r="479" spans="1:9" x14ac:dyDescent="0.25">
      <c r="A479" s="29"/>
      <c r="C479" s="12"/>
      <c r="D479" s="12"/>
      <c r="E479" s="12"/>
      <c r="F479" s="12"/>
      <c r="G479" s="56"/>
    </row>
    <row r="480" spans="1:9" x14ac:dyDescent="0.25">
      <c r="A480" s="6" t="s">
        <v>1</v>
      </c>
      <c r="B480" t="s">
        <v>33</v>
      </c>
      <c r="C480" s="13">
        <f>ROUND('Budget Template'!D514,-3)</f>
        <v>0</v>
      </c>
      <c r="D480" s="13">
        <f>ROUND('Budget Template'!E514,-3)</f>
        <v>2053000</v>
      </c>
      <c r="E480" s="13">
        <f>ROUND('Budget Template'!F514,-3)</f>
        <v>0</v>
      </c>
      <c r="F480" s="13">
        <f>ROUND('Budget Template'!G514,-3)</f>
        <v>0</v>
      </c>
      <c r="G480" s="17">
        <f t="shared" ref="G480:G485" si="42">SUM(C480:F480)</f>
        <v>2053000</v>
      </c>
    </row>
    <row r="481" spans="1:7" x14ac:dyDescent="0.25">
      <c r="B481" t="s">
        <v>4</v>
      </c>
      <c r="C481" s="13">
        <f>ROUND('Budget Template'!D515,-3)</f>
        <v>0</v>
      </c>
      <c r="D481" s="13">
        <f>ROUND('Budget Template'!E515,-3)</f>
        <v>0</v>
      </c>
      <c r="E481" s="13">
        <f>ROUND('Budget Template'!F515,-3)</f>
        <v>0</v>
      </c>
      <c r="F481" s="13">
        <f>ROUND('Budget Template'!G515,-3)</f>
        <v>0</v>
      </c>
      <c r="G481" s="17">
        <f t="shared" si="42"/>
        <v>0</v>
      </c>
    </row>
    <row r="482" spans="1:7" x14ac:dyDescent="0.25">
      <c r="B482" t="s">
        <v>30</v>
      </c>
      <c r="C482" s="13">
        <f>ROUND('Budget Template'!D516,-3)</f>
        <v>0</v>
      </c>
      <c r="D482" s="13">
        <f>ROUND('Budget Template'!E516,-3)</f>
        <v>0</v>
      </c>
      <c r="E482" s="13">
        <f>ROUND('Budget Template'!F516,-3)</f>
        <v>0</v>
      </c>
      <c r="F482" s="13">
        <f>ROUND('Budget Template'!G516,-3)</f>
        <v>0</v>
      </c>
      <c r="G482" s="17">
        <f t="shared" si="42"/>
        <v>0</v>
      </c>
    </row>
    <row r="483" spans="1:7" x14ac:dyDescent="0.25">
      <c r="B483" t="s">
        <v>5</v>
      </c>
      <c r="C483" s="13">
        <f>ROUND('Budget Template'!D517,-3)</f>
        <v>0</v>
      </c>
      <c r="D483" s="13">
        <f>ROUND('Budget Template'!E517,-3)</f>
        <v>0</v>
      </c>
      <c r="E483" s="13">
        <f>ROUND('Budget Template'!F517,-3)</f>
        <v>0</v>
      </c>
      <c r="F483" s="13">
        <f>ROUND('Budget Template'!G517,-3)</f>
        <v>0</v>
      </c>
      <c r="G483" s="17">
        <f t="shared" si="42"/>
        <v>0</v>
      </c>
    </row>
    <row r="484" spans="1:7" x14ac:dyDescent="0.25">
      <c r="B484" t="s">
        <v>6</v>
      </c>
      <c r="C484" s="13">
        <f>ROUND('Budget Template'!D518,-3)</f>
        <v>0</v>
      </c>
      <c r="D484" s="13">
        <f>ROUND('Budget Template'!E518,-3)</f>
        <v>0</v>
      </c>
      <c r="E484" s="13">
        <f>ROUND('Budget Template'!F518,-3)</f>
        <v>0</v>
      </c>
      <c r="F484" s="13">
        <f>ROUND('Budget Template'!G518,-3)</f>
        <v>0</v>
      </c>
      <c r="G484" s="17">
        <f t="shared" si="42"/>
        <v>0</v>
      </c>
    </row>
    <row r="485" spans="1:7" x14ac:dyDescent="0.25">
      <c r="B485" s="2" t="s">
        <v>7</v>
      </c>
      <c r="C485" s="13">
        <f>ROUND('Budget Template'!D519,-3)</f>
        <v>0</v>
      </c>
      <c r="D485" s="13">
        <f>ROUND('Budget Template'!E519,-3)</f>
        <v>0</v>
      </c>
      <c r="E485" s="13">
        <f>ROUND('Budget Template'!F519,-3)</f>
        <v>0</v>
      </c>
      <c r="F485" s="13">
        <f>ROUND('Budget Template'!G519,-3)</f>
        <v>0</v>
      </c>
      <c r="G485" s="17">
        <f t="shared" si="42"/>
        <v>0</v>
      </c>
    </row>
    <row r="486" spans="1:7" x14ac:dyDescent="0.25">
      <c r="A486" s="57" t="s">
        <v>8</v>
      </c>
      <c r="B486" s="58"/>
      <c r="C486" s="63">
        <f>SUM(C480:C485)</f>
        <v>0</v>
      </c>
      <c r="D486" s="63">
        <f>SUM(D480:D485)</f>
        <v>2053000</v>
      </c>
      <c r="E486" s="63">
        <f>SUM(E480:E485)</f>
        <v>0</v>
      </c>
      <c r="F486" s="63">
        <f>SUM(F480:F485)</f>
        <v>0</v>
      </c>
      <c r="G486" s="60">
        <f>SUM(G480:G485)</f>
        <v>2053000</v>
      </c>
    </row>
    <row r="487" spans="1:7" x14ac:dyDescent="0.25">
      <c r="C487" s="1"/>
      <c r="D487" s="1"/>
      <c r="E487" s="1"/>
      <c r="F487" s="1"/>
      <c r="G487" s="17"/>
    </row>
    <row r="488" spans="1:7" x14ac:dyDescent="0.25">
      <c r="A488" s="6" t="s">
        <v>9</v>
      </c>
      <c r="B488" t="s">
        <v>10</v>
      </c>
      <c r="C488" s="13">
        <f>ROUND('Budget Template'!D522,-3)</f>
        <v>0</v>
      </c>
      <c r="D488" s="13">
        <f>ROUND('Budget Template'!E522,-3)</f>
        <v>653000</v>
      </c>
      <c r="E488" s="13">
        <f>ROUND('Budget Template'!F522,-3)</f>
        <v>0</v>
      </c>
      <c r="F488" s="13">
        <f>ROUND('Budget Template'!G522,-3)</f>
        <v>0</v>
      </c>
      <c r="G488" s="17">
        <f>SUM(C488:F488)</f>
        <v>653000</v>
      </c>
    </row>
    <row r="489" spans="1:7" x14ac:dyDescent="0.25">
      <c r="B489" t="s">
        <v>11</v>
      </c>
      <c r="C489" s="13">
        <f>ROUND('Budget Template'!D523,-3)</f>
        <v>0</v>
      </c>
      <c r="D489" s="13">
        <f>ROUND('Budget Template'!E523,-3)</f>
        <v>210000</v>
      </c>
      <c r="E489" s="13">
        <f>ROUND('Budget Template'!F523,-3)</f>
        <v>0</v>
      </c>
      <c r="F489" s="13">
        <f>ROUND('Budget Template'!G523,-3)</f>
        <v>0</v>
      </c>
      <c r="G489" s="17">
        <f t="shared" ref="G489:G494" si="43">SUM(C489:F489)</f>
        <v>210000</v>
      </c>
    </row>
    <row r="490" spans="1:7" x14ac:dyDescent="0.25">
      <c r="B490" t="s">
        <v>92</v>
      </c>
      <c r="C490" s="13">
        <f>ROUND('Budget Template'!D524,-3)</f>
        <v>0</v>
      </c>
      <c r="D490" s="13">
        <f>ROUND('Budget Template'!E524,-3)</f>
        <v>435000</v>
      </c>
      <c r="E490" s="13">
        <f>ROUND('Budget Template'!F524,-3)</f>
        <v>0</v>
      </c>
      <c r="F490" s="13">
        <f>ROUND('Budget Template'!G524,-3)</f>
        <v>0</v>
      </c>
      <c r="G490" s="17">
        <f t="shared" si="43"/>
        <v>435000</v>
      </c>
    </row>
    <row r="491" spans="1:7" x14ac:dyDescent="0.25">
      <c r="B491" t="s">
        <v>13</v>
      </c>
      <c r="C491" s="13">
        <f>ROUND('Budget Template'!D525,-3)</f>
        <v>0</v>
      </c>
      <c r="D491" s="13">
        <f>ROUND('Budget Template'!E525,-3)</f>
        <v>0</v>
      </c>
      <c r="E491" s="13">
        <f>ROUND('Budget Template'!F525,-3)</f>
        <v>0</v>
      </c>
      <c r="F491" s="13">
        <f>ROUND('Budget Template'!G525,-3)</f>
        <v>0</v>
      </c>
      <c r="G491" s="17">
        <f t="shared" si="43"/>
        <v>0</v>
      </c>
    </row>
    <row r="492" spans="1:7" x14ac:dyDescent="0.25">
      <c r="B492" t="s">
        <v>29</v>
      </c>
      <c r="C492" s="13">
        <f>ROUND('Budget Template'!D526,-3)</f>
        <v>0</v>
      </c>
      <c r="D492" s="13">
        <f>ROUND('Budget Template'!E526,-3)</f>
        <v>750000</v>
      </c>
      <c r="E492" s="13">
        <f>ROUND('Budget Template'!F526,-3)</f>
        <v>0</v>
      </c>
      <c r="F492" s="13">
        <f>ROUND('Budget Template'!G526,-3)</f>
        <v>0</v>
      </c>
      <c r="G492" s="17">
        <f t="shared" si="43"/>
        <v>750000</v>
      </c>
    </row>
    <row r="493" spans="1:7" x14ac:dyDescent="0.25">
      <c r="B493" t="s">
        <v>12</v>
      </c>
      <c r="C493" s="13">
        <f>ROUND('Budget Template'!D527,-3)</f>
        <v>0</v>
      </c>
      <c r="D493" s="13">
        <f>ROUND('Budget Template'!E527,-3)</f>
        <v>5000</v>
      </c>
      <c r="E493" s="13">
        <f>ROUND('Budget Template'!F527,-3)</f>
        <v>0</v>
      </c>
      <c r="F493" s="13">
        <f>ROUND('Budget Template'!G527,-3)</f>
        <v>0</v>
      </c>
      <c r="G493" s="17">
        <f t="shared" si="43"/>
        <v>5000</v>
      </c>
    </row>
    <row r="494" spans="1:7" x14ac:dyDescent="0.25">
      <c r="B494" t="s">
        <v>14</v>
      </c>
      <c r="C494" s="13">
        <f>ROUND('Budget Template'!D528,-3)</f>
        <v>0</v>
      </c>
      <c r="D494" s="13">
        <f>ROUND('Budget Template'!E528,-3)</f>
        <v>0</v>
      </c>
      <c r="E494" s="13">
        <f>ROUND('Budget Template'!F528,-3)</f>
        <v>0</v>
      </c>
      <c r="F494" s="13">
        <f>ROUND('Budget Template'!G528,-3)</f>
        <v>0</v>
      </c>
      <c r="G494" s="17">
        <f t="shared" si="43"/>
        <v>0</v>
      </c>
    </row>
    <row r="495" spans="1:7" x14ac:dyDescent="0.25">
      <c r="A495" s="57" t="s">
        <v>15</v>
      </c>
      <c r="B495" s="58"/>
      <c r="C495" s="63">
        <f>SUM(C488:C494)</f>
        <v>0</v>
      </c>
      <c r="D495" s="63">
        <f>SUM(D488:D494)</f>
        <v>2053000</v>
      </c>
      <c r="E495" s="63">
        <f>SUM(E488:E494)</f>
        <v>0</v>
      </c>
      <c r="F495" s="63">
        <f>SUM(F488:F494)</f>
        <v>0</v>
      </c>
      <c r="G495" s="60">
        <f>SUM(G488:G494)</f>
        <v>2053000</v>
      </c>
    </row>
    <row r="496" spans="1:7" x14ac:dyDescent="0.25">
      <c r="C496" s="1"/>
      <c r="D496" s="1"/>
      <c r="E496" s="1"/>
      <c r="F496" s="1"/>
      <c r="G496" s="17"/>
    </row>
    <row r="497" spans="1:9" x14ac:dyDescent="0.25">
      <c r="A497" s="57" t="s">
        <v>36</v>
      </c>
      <c r="B497" s="58"/>
      <c r="C497" s="63">
        <f>ROUND('Budget Template'!D534,-3)</f>
        <v>0</v>
      </c>
      <c r="D497" s="63">
        <f>ROUND('Budget Template'!E534,-3)</f>
        <v>0</v>
      </c>
      <c r="E497" s="63">
        <f>ROUND('Budget Template'!F534,-3)</f>
        <v>0</v>
      </c>
      <c r="F497" s="63">
        <f>ROUND('Budget Template'!G534,-3)</f>
        <v>0</v>
      </c>
      <c r="G497" s="60">
        <f>SUM(C497:F497)</f>
        <v>0</v>
      </c>
    </row>
    <row r="499" spans="1:9" ht="15.75" thickBot="1" x14ac:dyDescent="0.3">
      <c r="A499" s="8" t="s">
        <v>66</v>
      </c>
      <c r="B499" s="3"/>
      <c r="C499" s="97"/>
      <c r="D499" s="66">
        <f>D486-D495+D497</f>
        <v>0</v>
      </c>
      <c r="E499" s="66">
        <f>E486-E495+E497</f>
        <v>0</v>
      </c>
      <c r="F499" s="66">
        <f>F486-F495+F497</f>
        <v>0</v>
      </c>
      <c r="G499" s="18">
        <f>SUM(C499:F499)</f>
        <v>0</v>
      </c>
      <c r="I499" s="14"/>
    </row>
    <row r="500" spans="1:9" ht="15.75" thickTop="1" x14ac:dyDescent="0.25"/>
    <row r="501" spans="1:9" x14ac:dyDescent="0.25">
      <c r="A501" s="57" t="s">
        <v>38</v>
      </c>
      <c r="B501" s="58"/>
      <c r="C501" s="98"/>
      <c r="D501" s="63">
        <f>D478+D486-D495+D497</f>
        <v>0</v>
      </c>
      <c r="E501" s="63">
        <f>E478+E486-E495+E497</f>
        <v>0</v>
      </c>
      <c r="F501" s="63">
        <f>F478+F486-F495+F497</f>
        <v>0</v>
      </c>
      <c r="G501" s="60">
        <f>G478+G486-G495+G497</f>
        <v>0</v>
      </c>
    </row>
    <row r="503" spans="1:9" ht="30" x14ac:dyDescent="0.25">
      <c r="A503" s="9" t="s">
        <v>27</v>
      </c>
      <c r="B503" s="10"/>
      <c r="C503" s="11" t="s">
        <v>0</v>
      </c>
      <c r="D503" s="11" t="s">
        <v>32</v>
      </c>
      <c r="E503" s="11" t="s">
        <v>86</v>
      </c>
      <c r="F503" s="11" t="s">
        <v>28</v>
      </c>
      <c r="G503" s="21" t="s">
        <v>16</v>
      </c>
    </row>
    <row r="504" spans="1:9" x14ac:dyDescent="0.25">
      <c r="A504" s="57" t="s">
        <v>37</v>
      </c>
      <c r="B504" s="58"/>
      <c r="C504" s="98"/>
      <c r="D504" s="63">
        <f>ROUND('Budget Template'!E541,-3)</f>
        <v>0</v>
      </c>
      <c r="E504" s="63">
        <f>ROUND('Budget Template'!F541,-3)</f>
        <v>0</v>
      </c>
      <c r="F504" s="63">
        <f>ROUND('Budget Template'!G541,-3)</f>
        <v>0</v>
      </c>
      <c r="G504" s="60">
        <f>SUM(C504:F504)</f>
        <v>0</v>
      </c>
    </row>
    <row r="505" spans="1:9" x14ac:dyDescent="0.25">
      <c r="A505" s="29"/>
      <c r="C505" s="12"/>
      <c r="D505" s="12"/>
      <c r="E505" s="12"/>
      <c r="F505" s="12"/>
      <c r="G505" s="56"/>
    </row>
    <row r="506" spans="1:9" x14ac:dyDescent="0.25">
      <c r="A506" s="6" t="s">
        <v>1</v>
      </c>
      <c r="B506" t="s">
        <v>33</v>
      </c>
      <c r="C506" s="13">
        <f>ROUND('Budget Template'!D543,-3)</f>
        <v>0</v>
      </c>
      <c r="D506" s="13">
        <f>ROUND('Budget Template'!E543,-3)</f>
        <v>6034000</v>
      </c>
      <c r="E506" s="13">
        <f>ROUND('Budget Template'!F543,-3)</f>
        <v>0</v>
      </c>
      <c r="F506" s="13">
        <f>ROUND('Budget Template'!G543,-3)</f>
        <v>0</v>
      </c>
      <c r="G506" s="17">
        <f t="shared" ref="G506:G511" si="44">SUM(C506:F506)</f>
        <v>6034000</v>
      </c>
    </row>
    <row r="507" spans="1:9" x14ac:dyDescent="0.25">
      <c r="B507" t="s">
        <v>4</v>
      </c>
      <c r="C507" s="13">
        <f>ROUND('Budget Template'!D544,-3)</f>
        <v>1165000</v>
      </c>
      <c r="D507" s="13">
        <f>ROUND('Budget Template'!E544,-3)</f>
        <v>3966000</v>
      </c>
      <c r="E507" s="13">
        <f>ROUND('Budget Template'!F544,-3)</f>
        <v>0</v>
      </c>
      <c r="F507" s="13">
        <f>ROUND('Budget Template'!G544,-3)</f>
        <v>0</v>
      </c>
      <c r="G507" s="17">
        <f t="shared" si="44"/>
        <v>5131000</v>
      </c>
    </row>
    <row r="508" spans="1:9" x14ac:dyDescent="0.25">
      <c r="B508" t="s">
        <v>30</v>
      </c>
      <c r="C508" s="13">
        <f>ROUND('Budget Template'!D545,-3)</f>
        <v>0</v>
      </c>
      <c r="D508" s="13">
        <f>ROUND('Budget Template'!E545,-3)</f>
        <v>0</v>
      </c>
      <c r="E508" s="13">
        <f>ROUND('Budget Template'!F545,-3)</f>
        <v>0</v>
      </c>
      <c r="F508" s="13">
        <f>ROUND('Budget Template'!G545,-3)</f>
        <v>0</v>
      </c>
      <c r="G508" s="17">
        <f t="shared" si="44"/>
        <v>0</v>
      </c>
    </row>
    <row r="509" spans="1:9" x14ac:dyDescent="0.25">
      <c r="B509" t="s">
        <v>5</v>
      </c>
      <c r="C509" s="13">
        <f>ROUND('Budget Template'!D546,-3)</f>
        <v>0</v>
      </c>
      <c r="D509" s="13">
        <f>ROUND('Budget Template'!E546,-3)</f>
        <v>0</v>
      </c>
      <c r="E509" s="13">
        <f>ROUND('Budget Template'!F546,-3)</f>
        <v>0</v>
      </c>
      <c r="F509" s="13">
        <f>ROUND('Budget Template'!G546,-3)</f>
        <v>0</v>
      </c>
      <c r="G509" s="17">
        <f t="shared" si="44"/>
        <v>0</v>
      </c>
    </row>
    <row r="510" spans="1:9" x14ac:dyDescent="0.25">
      <c r="B510" t="s">
        <v>6</v>
      </c>
      <c r="C510" s="13">
        <f>ROUND('Budget Template'!D547,-3)</f>
        <v>0</v>
      </c>
      <c r="D510" s="13">
        <f>ROUND('Budget Template'!E547,-3)</f>
        <v>0</v>
      </c>
      <c r="E510" s="13">
        <f>ROUND('Budget Template'!F547,-3)</f>
        <v>0</v>
      </c>
      <c r="F510" s="13">
        <f>ROUND('Budget Template'!G547,-3)</f>
        <v>0</v>
      </c>
      <c r="G510" s="17">
        <f t="shared" si="44"/>
        <v>0</v>
      </c>
    </row>
    <row r="511" spans="1:9" x14ac:dyDescent="0.25">
      <c r="B511" s="2" t="s">
        <v>7</v>
      </c>
      <c r="C511" s="13">
        <f>ROUND('Budget Template'!D548,-3)</f>
        <v>0</v>
      </c>
      <c r="D511" s="13">
        <f>ROUND('Budget Template'!E548,-3)</f>
        <v>1500000</v>
      </c>
      <c r="E511" s="13">
        <f>ROUND('Budget Template'!F548,-3)</f>
        <v>0</v>
      </c>
      <c r="F511" s="13">
        <f>ROUND('Budget Template'!G548,-3)</f>
        <v>0</v>
      </c>
      <c r="G511" s="17">
        <f t="shared" si="44"/>
        <v>1500000</v>
      </c>
    </row>
    <row r="512" spans="1:9" x14ac:dyDescent="0.25">
      <c r="A512" s="57" t="s">
        <v>8</v>
      </c>
      <c r="B512" s="58"/>
      <c r="C512" s="63">
        <f>SUM(C506:C511)</f>
        <v>1165000</v>
      </c>
      <c r="D512" s="63">
        <f>SUM(D506:D511)</f>
        <v>11500000</v>
      </c>
      <c r="E512" s="63">
        <f>SUM(E506:E511)</f>
        <v>0</v>
      </c>
      <c r="F512" s="63">
        <f>SUM(F506:F511)</f>
        <v>0</v>
      </c>
      <c r="G512" s="60">
        <f>SUM(G506:G511)</f>
        <v>12665000</v>
      </c>
    </row>
    <row r="513" spans="1:9" x14ac:dyDescent="0.25">
      <c r="C513" s="1"/>
      <c r="D513" s="1"/>
      <c r="E513" s="1"/>
      <c r="F513" s="1"/>
      <c r="G513" s="17"/>
    </row>
    <row r="514" spans="1:9" x14ac:dyDescent="0.25">
      <c r="A514" s="6" t="s">
        <v>9</v>
      </c>
      <c r="B514" t="s">
        <v>10</v>
      </c>
      <c r="C514" s="13">
        <f>ROUND('Budget Template'!D551,-3)</f>
        <v>579000</v>
      </c>
      <c r="D514" s="13">
        <f>ROUND('Budget Template'!E551,-3)</f>
        <v>3447000</v>
      </c>
      <c r="E514" s="13">
        <f>ROUND('Budget Template'!F551,-3)</f>
        <v>0</v>
      </c>
      <c r="F514" s="13">
        <f>ROUND('Budget Template'!G551,-3)</f>
        <v>0</v>
      </c>
      <c r="G514" s="17">
        <f>SUM(C514:F514)</f>
        <v>4026000</v>
      </c>
    </row>
    <row r="515" spans="1:9" x14ac:dyDescent="0.25">
      <c r="B515" t="s">
        <v>11</v>
      </c>
      <c r="C515" s="13">
        <f>ROUND('Budget Template'!D552,-3)</f>
        <v>204000</v>
      </c>
      <c r="D515" s="13">
        <f>ROUND('Budget Template'!E552,-3)</f>
        <v>1391000</v>
      </c>
      <c r="E515" s="13">
        <f>ROUND('Budget Template'!F552,-3)</f>
        <v>0</v>
      </c>
      <c r="F515" s="13">
        <f>ROUND('Budget Template'!G552,-3)</f>
        <v>0</v>
      </c>
      <c r="G515" s="17">
        <f t="shared" ref="G515:G520" si="45">SUM(C515:F515)</f>
        <v>1595000</v>
      </c>
    </row>
    <row r="516" spans="1:9" x14ac:dyDescent="0.25">
      <c r="B516" t="s">
        <v>92</v>
      </c>
      <c r="C516" s="13">
        <f>ROUND('Budget Template'!D553,-3)</f>
        <v>381000</v>
      </c>
      <c r="D516" s="13">
        <f>ROUND('Budget Template'!E553,-3)</f>
        <v>2207000</v>
      </c>
      <c r="E516" s="13">
        <f>ROUND('Budget Template'!F553,-3)</f>
        <v>0</v>
      </c>
      <c r="F516" s="13">
        <f>ROUND('Budget Template'!G553,-3)</f>
        <v>0</v>
      </c>
      <c r="G516" s="17">
        <f t="shared" si="45"/>
        <v>2588000</v>
      </c>
    </row>
    <row r="517" spans="1:9" x14ac:dyDescent="0.25">
      <c r="B517" t="s">
        <v>13</v>
      </c>
      <c r="C517" s="13">
        <f>ROUND('Budget Template'!D554,-3)</f>
        <v>0</v>
      </c>
      <c r="D517" s="13">
        <f>ROUND('Budget Template'!E554,-3)</f>
        <v>4400000</v>
      </c>
      <c r="E517" s="13">
        <f>ROUND('Budget Template'!F554,-3)</f>
        <v>0</v>
      </c>
      <c r="F517" s="13">
        <f>ROUND('Budget Template'!G554,-3)</f>
        <v>0</v>
      </c>
      <c r="G517" s="17">
        <f t="shared" si="45"/>
        <v>4400000</v>
      </c>
    </row>
    <row r="518" spans="1:9" x14ac:dyDescent="0.25">
      <c r="B518" t="s">
        <v>29</v>
      </c>
      <c r="C518" s="13">
        <f>ROUND('Budget Template'!D555,-3)</f>
        <v>0</v>
      </c>
      <c r="D518" s="13">
        <f>ROUND('Budget Template'!E555,-3)</f>
        <v>0</v>
      </c>
      <c r="E518" s="13">
        <f>ROUND('Budget Template'!F555,-3)</f>
        <v>0</v>
      </c>
      <c r="F518" s="13">
        <f>ROUND('Budget Template'!G555,-3)</f>
        <v>0</v>
      </c>
      <c r="G518" s="17">
        <f t="shared" si="45"/>
        <v>0</v>
      </c>
    </row>
    <row r="519" spans="1:9" x14ac:dyDescent="0.25">
      <c r="B519" t="s">
        <v>12</v>
      </c>
      <c r="C519" s="13">
        <f>ROUND('Budget Template'!D556,-3)</f>
        <v>0</v>
      </c>
      <c r="D519" s="13">
        <f>ROUND('Budget Template'!E556,-3)</f>
        <v>0</v>
      </c>
      <c r="E519" s="13">
        <f>ROUND('Budget Template'!F556,-3)</f>
        <v>0</v>
      </c>
      <c r="F519" s="13">
        <f>ROUND('Budget Template'!G556,-3)</f>
        <v>0</v>
      </c>
      <c r="G519" s="17">
        <f t="shared" si="45"/>
        <v>0</v>
      </c>
    </row>
    <row r="520" spans="1:9" x14ac:dyDescent="0.25">
      <c r="B520" t="s">
        <v>14</v>
      </c>
      <c r="C520" s="13">
        <f>ROUND('Budget Template'!D557,-3)</f>
        <v>0</v>
      </c>
      <c r="D520" s="13">
        <f>ROUND('Budget Template'!E557,-3)</f>
        <v>55000</v>
      </c>
      <c r="E520" s="13">
        <f>ROUND('Budget Template'!F557,-3)</f>
        <v>0</v>
      </c>
      <c r="F520" s="13">
        <f>ROUND('Budget Template'!G557,-3)</f>
        <v>0</v>
      </c>
      <c r="G520" s="17">
        <f t="shared" si="45"/>
        <v>55000</v>
      </c>
    </row>
    <row r="521" spans="1:9" x14ac:dyDescent="0.25">
      <c r="A521" s="57" t="s">
        <v>15</v>
      </c>
      <c r="B521" s="58"/>
      <c r="C521" s="63">
        <f>SUM(C514:C520)</f>
        <v>1164000</v>
      </c>
      <c r="D521" s="63">
        <f>SUM(D514:D520)</f>
        <v>11500000</v>
      </c>
      <c r="E521" s="63">
        <f>SUM(E514:E520)</f>
        <v>0</v>
      </c>
      <c r="F521" s="63">
        <f>SUM(F514:F520)</f>
        <v>0</v>
      </c>
      <c r="G521" s="60">
        <f>SUM(G514:G520)</f>
        <v>12664000</v>
      </c>
    </row>
    <row r="522" spans="1:9" x14ac:dyDescent="0.25">
      <c r="C522" s="1"/>
      <c r="D522" s="1"/>
      <c r="E522" s="1"/>
      <c r="F522" s="1"/>
      <c r="G522" s="17"/>
    </row>
    <row r="523" spans="1:9" x14ac:dyDescent="0.25">
      <c r="A523" s="57" t="s">
        <v>36</v>
      </c>
      <c r="B523" s="58"/>
      <c r="C523" s="63">
        <f>ROUND('Budget Template'!D563,-3)</f>
        <v>0</v>
      </c>
      <c r="D523" s="63">
        <f>ROUND('Budget Template'!E563,-3)</f>
        <v>0</v>
      </c>
      <c r="E523" s="63">
        <f>ROUND('Budget Template'!F563,-3)</f>
        <v>0</v>
      </c>
      <c r="F523" s="63">
        <f>ROUND('Budget Template'!G563,-3)</f>
        <v>0</v>
      </c>
      <c r="G523" s="60">
        <f>SUM(C523:F523)</f>
        <v>0</v>
      </c>
    </row>
    <row r="525" spans="1:9" ht="15.75" thickBot="1" x14ac:dyDescent="0.3">
      <c r="A525" s="8" t="s">
        <v>66</v>
      </c>
      <c r="B525" s="3"/>
      <c r="C525" s="97"/>
      <c r="D525" s="66">
        <f>D512-D521+D523</f>
        <v>0</v>
      </c>
      <c r="E525" s="66">
        <f>E512-E521+E523</f>
        <v>0</v>
      </c>
      <c r="F525" s="66">
        <f>F512-F521+F523</f>
        <v>0</v>
      </c>
      <c r="G525" s="18">
        <f>SUM(C525:F525)</f>
        <v>0</v>
      </c>
      <c r="I525" s="14"/>
    </row>
    <row r="526" spans="1:9" ht="15.75" thickTop="1" x14ac:dyDescent="0.25"/>
    <row r="527" spans="1:9" x14ac:dyDescent="0.25">
      <c r="A527" s="57" t="s">
        <v>38</v>
      </c>
      <c r="B527" s="58"/>
      <c r="C527" s="98"/>
      <c r="D527" s="63">
        <f>D504+D512-D521+D523</f>
        <v>0</v>
      </c>
      <c r="E527" s="63">
        <f>E504+E512-E521+E523</f>
        <v>0</v>
      </c>
      <c r="F527" s="63">
        <f>F504+F512-F521+F523</f>
        <v>0</v>
      </c>
      <c r="G527" s="60">
        <f>G504+G512-G521+G523</f>
        <v>1000</v>
      </c>
    </row>
    <row r="529" spans="1:7" ht="30" x14ac:dyDescent="0.25">
      <c r="A529" s="9" t="s">
        <v>40</v>
      </c>
      <c r="B529" s="10"/>
      <c r="C529" s="11" t="s">
        <v>0</v>
      </c>
      <c r="D529" s="11" t="s">
        <v>32</v>
      </c>
      <c r="E529" s="11" t="s">
        <v>86</v>
      </c>
      <c r="F529" s="11" t="s">
        <v>28</v>
      </c>
      <c r="G529" s="21" t="s">
        <v>16</v>
      </c>
    </row>
    <row r="530" spans="1:7" x14ac:dyDescent="0.25">
      <c r="A530" s="57" t="s">
        <v>37</v>
      </c>
      <c r="B530" s="58"/>
      <c r="C530" s="98"/>
      <c r="D530" s="63">
        <f>ROUND('Budget Template'!E570,-3)</f>
        <v>0</v>
      </c>
      <c r="E530" s="63">
        <f>ROUND('Budget Template'!F570,-3)</f>
        <v>0</v>
      </c>
      <c r="F530" s="63">
        <f>ROUND('Budget Template'!G570,-3)</f>
        <v>0</v>
      </c>
      <c r="G530" s="60">
        <f>SUM(C530:F530)</f>
        <v>0</v>
      </c>
    </row>
    <row r="531" spans="1:7" x14ac:dyDescent="0.25">
      <c r="A531" s="29"/>
      <c r="C531" s="12"/>
      <c r="D531" s="12"/>
      <c r="E531" s="12"/>
      <c r="F531" s="12"/>
      <c r="G531" s="56"/>
    </row>
    <row r="532" spans="1:7" x14ac:dyDescent="0.25">
      <c r="A532" s="6" t="s">
        <v>1</v>
      </c>
      <c r="B532" t="s">
        <v>33</v>
      </c>
      <c r="C532" s="13">
        <f>ROUND('Budget Template'!D572,-3)</f>
        <v>0</v>
      </c>
      <c r="D532" s="13">
        <f>ROUND('Budget Template'!E572,-3)</f>
        <v>2052000</v>
      </c>
      <c r="E532" s="13">
        <f>ROUND('Budget Template'!F572,-3)</f>
        <v>0</v>
      </c>
      <c r="F532" s="13">
        <f>ROUND('Budget Template'!G572,-3)</f>
        <v>0</v>
      </c>
      <c r="G532" s="17">
        <f t="shared" ref="G532:G537" si="46">SUM(C532:F532)</f>
        <v>2052000</v>
      </c>
    </row>
    <row r="533" spans="1:7" x14ac:dyDescent="0.25">
      <c r="B533" t="s">
        <v>4</v>
      </c>
      <c r="C533" s="13">
        <f>ROUND('Budget Template'!D573,-3)</f>
        <v>0</v>
      </c>
      <c r="D533" s="13">
        <f>ROUND('Budget Template'!E573,-3)</f>
        <v>613000</v>
      </c>
      <c r="E533" s="13">
        <f>ROUND('Budget Template'!F573,-3)</f>
        <v>0</v>
      </c>
      <c r="F533" s="13">
        <f>ROUND('Budget Template'!G573,-3)</f>
        <v>0</v>
      </c>
      <c r="G533" s="17">
        <f t="shared" si="46"/>
        <v>613000</v>
      </c>
    </row>
    <row r="534" spans="1:7" x14ac:dyDescent="0.25">
      <c r="B534" t="s">
        <v>30</v>
      </c>
      <c r="C534" s="13">
        <f>ROUND('Budget Template'!D574,-3)</f>
        <v>0</v>
      </c>
      <c r="D534" s="13">
        <f>ROUND('Budget Template'!E574,-3)</f>
        <v>0</v>
      </c>
      <c r="E534" s="13">
        <f>ROUND('Budget Template'!F574,-3)</f>
        <v>0</v>
      </c>
      <c r="F534" s="13">
        <f>ROUND('Budget Template'!G574,-3)</f>
        <v>0</v>
      </c>
      <c r="G534" s="17">
        <f t="shared" si="46"/>
        <v>0</v>
      </c>
    </row>
    <row r="535" spans="1:7" x14ac:dyDescent="0.25">
      <c r="B535" t="s">
        <v>5</v>
      </c>
      <c r="C535" s="13">
        <f>ROUND('Budget Template'!D575,-3)</f>
        <v>0</v>
      </c>
      <c r="D535" s="13">
        <f>ROUND('Budget Template'!E575,-3)</f>
        <v>0</v>
      </c>
      <c r="E535" s="13">
        <f>ROUND('Budget Template'!F575,-3)</f>
        <v>0</v>
      </c>
      <c r="F535" s="13">
        <f>ROUND('Budget Template'!G575,-3)</f>
        <v>0</v>
      </c>
      <c r="G535" s="17">
        <f t="shared" si="46"/>
        <v>0</v>
      </c>
    </row>
    <row r="536" spans="1:7" x14ac:dyDescent="0.25">
      <c r="B536" t="s">
        <v>6</v>
      </c>
      <c r="C536" s="13">
        <f>ROUND('Budget Template'!D576,-3)</f>
        <v>0</v>
      </c>
      <c r="D536" s="13">
        <f>ROUND('Budget Template'!E576,-3)</f>
        <v>0</v>
      </c>
      <c r="E536" s="13">
        <f>ROUND('Budget Template'!F576,-3)</f>
        <v>0</v>
      </c>
      <c r="F536" s="13">
        <f>ROUND('Budget Template'!G576,-3)</f>
        <v>0</v>
      </c>
      <c r="G536" s="17">
        <f t="shared" si="46"/>
        <v>0</v>
      </c>
    </row>
    <row r="537" spans="1:7" x14ac:dyDescent="0.25">
      <c r="B537" s="2" t="s">
        <v>7</v>
      </c>
      <c r="C537" s="13">
        <f>ROUND('Budget Template'!D577,-3)</f>
        <v>0</v>
      </c>
      <c r="D537" s="13">
        <f>ROUND('Budget Template'!E577,-3)</f>
        <v>0</v>
      </c>
      <c r="E537" s="13">
        <f>ROUND('Budget Template'!F577,-3)</f>
        <v>0</v>
      </c>
      <c r="F537" s="13">
        <f>ROUND('Budget Template'!G577,-3)</f>
        <v>0</v>
      </c>
      <c r="G537" s="17">
        <f t="shared" si="46"/>
        <v>0</v>
      </c>
    </row>
    <row r="538" spans="1:7" x14ac:dyDescent="0.25">
      <c r="A538" s="57" t="s">
        <v>8</v>
      </c>
      <c r="B538" s="58"/>
      <c r="C538" s="63">
        <f>SUM(C532:C537)</f>
        <v>0</v>
      </c>
      <c r="D538" s="63">
        <f>SUM(D532:D537)</f>
        <v>2665000</v>
      </c>
      <c r="E538" s="63">
        <f>SUM(E532:E537)</f>
        <v>0</v>
      </c>
      <c r="F538" s="63">
        <f>SUM(F532:F537)</f>
        <v>0</v>
      </c>
      <c r="G538" s="60">
        <f>SUM(G532:G537)</f>
        <v>2665000</v>
      </c>
    </row>
    <row r="539" spans="1:7" x14ac:dyDescent="0.25">
      <c r="C539" s="1"/>
      <c r="D539" s="1"/>
      <c r="E539" s="1"/>
      <c r="F539" s="1"/>
      <c r="G539" s="17"/>
    </row>
    <row r="540" spans="1:7" x14ac:dyDescent="0.25">
      <c r="A540" s="6" t="s">
        <v>9</v>
      </c>
      <c r="B540" t="s">
        <v>10</v>
      </c>
      <c r="C540" s="13">
        <f>ROUND('Budget Template'!D580,-3)</f>
        <v>0</v>
      </c>
      <c r="D540" s="13">
        <f>ROUND('Budget Template'!E580,-3)</f>
        <v>1823000</v>
      </c>
      <c r="E540" s="13">
        <f>ROUND('Budget Template'!F580,-3)</f>
        <v>0</v>
      </c>
      <c r="F540" s="13">
        <f>ROUND('Budget Template'!G580,-3)</f>
        <v>0</v>
      </c>
      <c r="G540" s="17">
        <f>SUM(C540:F540)</f>
        <v>1823000</v>
      </c>
    </row>
    <row r="541" spans="1:7" x14ac:dyDescent="0.25">
      <c r="B541" t="s">
        <v>11</v>
      </c>
      <c r="C541" s="13">
        <f>ROUND('Budget Template'!D581,-3)</f>
        <v>0</v>
      </c>
      <c r="D541" s="13">
        <f>ROUND('Budget Template'!E581,-3)</f>
        <v>748000</v>
      </c>
      <c r="E541" s="13">
        <f>ROUND('Budget Template'!F581,-3)</f>
        <v>0</v>
      </c>
      <c r="F541" s="13">
        <f>ROUND('Budget Template'!G581,-3)</f>
        <v>0</v>
      </c>
      <c r="G541" s="17">
        <f t="shared" ref="G541:G546" si="47">SUM(C541:F541)</f>
        <v>748000</v>
      </c>
    </row>
    <row r="542" spans="1:7" x14ac:dyDescent="0.25">
      <c r="B542" t="s">
        <v>92</v>
      </c>
      <c r="C542" s="13">
        <f>ROUND('Budget Template'!D582,-3)</f>
        <v>0</v>
      </c>
      <c r="D542" s="13">
        <f>ROUND('Budget Template'!E582,-3)</f>
        <v>81000</v>
      </c>
      <c r="E542" s="13">
        <f>ROUND('Budget Template'!F582,-3)</f>
        <v>0</v>
      </c>
      <c r="F542" s="13">
        <f>ROUND('Budget Template'!G582,-3)</f>
        <v>0</v>
      </c>
      <c r="G542" s="17">
        <f t="shared" si="47"/>
        <v>81000</v>
      </c>
    </row>
    <row r="543" spans="1:7" x14ac:dyDescent="0.25">
      <c r="B543" t="s">
        <v>13</v>
      </c>
      <c r="C543" s="13">
        <f>ROUND('Budget Template'!D583,-3)</f>
        <v>0</v>
      </c>
      <c r="D543" s="13">
        <f>ROUND('Budget Template'!E583,-3)</f>
        <v>0</v>
      </c>
      <c r="E543" s="13">
        <f>ROUND('Budget Template'!F583,-3)</f>
        <v>0</v>
      </c>
      <c r="F543" s="13">
        <f>ROUND('Budget Template'!G583,-3)</f>
        <v>0</v>
      </c>
      <c r="G543" s="17">
        <f t="shared" si="47"/>
        <v>0</v>
      </c>
    </row>
    <row r="544" spans="1:7" x14ac:dyDescent="0.25">
      <c r="B544" t="s">
        <v>29</v>
      </c>
      <c r="C544" s="13">
        <f>ROUND('Budget Template'!D584,-3)</f>
        <v>0</v>
      </c>
      <c r="D544" s="13">
        <f>ROUND('Budget Template'!E584,-3)</f>
        <v>0</v>
      </c>
      <c r="E544" s="13">
        <f>ROUND('Budget Template'!F584,-3)</f>
        <v>0</v>
      </c>
      <c r="F544" s="13">
        <f>ROUND('Budget Template'!G584,-3)</f>
        <v>0</v>
      </c>
      <c r="G544" s="17">
        <f t="shared" si="47"/>
        <v>0</v>
      </c>
    </row>
    <row r="545" spans="1:9" x14ac:dyDescent="0.25">
      <c r="B545" t="s">
        <v>12</v>
      </c>
      <c r="C545" s="13">
        <f>ROUND('Budget Template'!D585,-3)</f>
        <v>0</v>
      </c>
      <c r="D545" s="13">
        <f>ROUND('Budget Template'!E585,-3)</f>
        <v>0</v>
      </c>
      <c r="E545" s="13">
        <f>ROUND('Budget Template'!F585,-3)</f>
        <v>0</v>
      </c>
      <c r="F545" s="13">
        <f>ROUND('Budget Template'!G585,-3)</f>
        <v>0</v>
      </c>
      <c r="G545" s="17">
        <f t="shared" si="47"/>
        <v>0</v>
      </c>
    </row>
    <row r="546" spans="1:9" x14ac:dyDescent="0.25">
      <c r="B546" t="s">
        <v>14</v>
      </c>
      <c r="C546" s="13">
        <f>ROUND('Budget Template'!D586,-3)</f>
        <v>0</v>
      </c>
      <c r="D546" s="13">
        <f>ROUND('Budget Template'!E586,-3)</f>
        <v>13000</v>
      </c>
      <c r="E546" s="13">
        <f>ROUND('Budget Template'!F586,-3)</f>
        <v>0</v>
      </c>
      <c r="F546" s="13">
        <f>ROUND('Budget Template'!G586,-3)</f>
        <v>0</v>
      </c>
      <c r="G546" s="17">
        <f t="shared" si="47"/>
        <v>13000</v>
      </c>
    </row>
    <row r="547" spans="1:9" x14ac:dyDescent="0.25">
      <c r="A547" s="57" t="s">
        <v>15</v>
      </c>
      <c r="B547" s="58"/>
      <c r="C547" s="63">
        <f>SUM(C540:C546)</f>
        <v>0</v>
      </c>
      <c r="D547" s="63">
        <f>SUM(D540:D546)</f>
        <v>2665000</v>
      </c>
      <c r="E547" s="63">
        <f>SUM(E540:E546)</f>
        <v>0</v>
      </c>
      <c r="F547" s="63">
        <f>SUM(F540:F546)</f>
        <v>0</v>
      </c>
      <c r="G547" s="60">
        <f>SUM(G540:G546)</f>
        <v>2665000</v>
      </c>
    </row>
    <row r="548" spans="1:9" x14ac:dyDescent="0.25">
      <c r="C548" s="1"/>
      <c r="D548" s="1"/>
      <c r="E548" s="1"/>
      <c r="F548" s="1"/>
      <c r="G548" s="17"/>
    </row>
    <row r="549" spans="1:9" x14ac:dyDescent="0.25">
      <c r="A549" s="57" t="s">
        <v>36</v>
      </c>
      <c r="B549" s="58"/>
      <c r="C549" s="63">
        <f>ROUND('Budget Template'!D592,-3)</f>
        <v>0</v>
      </c>
      <c r="D549" s="63">
        <f>ROUND('Budget Template'!E592,-3)</f>
        <v>0</v>
      </c>
      <c r="E549" s="63">
        <f>ROUND('Budget Template'!F592,-3)</f>
        <v>0</v>
      </c>
      <c r="F549" s="63">
        <f>ROUND('Budget Template'!G592,-3)</f>
        <v>0</v>
      </c>
      <c r="G549" s="60">
        <f>SUM(C549:F549)</f>
        <v>0</v>
      </c>
    </row>
    <row r="551" spans="1:9" ht="15.75" thickBot="1" x14ac:dyDescent="0.3">
      <c r="A551" s="8" t="s">
        <v>66</v>
      </c>
      <c r="B551" s="3"/>
      <c r="C551" s="97"/>
      <c r="D551" s="66">
        <f>D538-D547+D549</f>
        <v>0</v>
      </c>
      <c r="E551" s="66">
        <f>E538-E547+E549</f>
        <v>0</v>
      </c>
      <c r="F551" s="66">
        <f>F538-F547+F549</f>
        <v>0</v>
      </c>
      <c r="G551" s="18">
        <f>SUM(C551:F551)</f>
        <v>0</v>
      </c>
      <c r="I551" s="14"/>
    </row>
    <row r="552" spans="1:9" ht="15.75" thickTop="1" x14ac:dyDescent="0.25"/>
    <row r="553" spans="1:9" x14ac:dyDescent="0.25">
      <c r="A553" s="57" t="s">
        <v>38</v>
      </c>
      <c r="B553" s="58"/>
      <c r="C553" s="98"/>
      <c r="D553" s="63">
        <f>D530+D538-D547+D549</f>
        <v>0</v>
      </c>
      <c r="E553" s="63">
        <f>E530+E538-E547+E549</f>
        <v>0</v>
      </c>
      <c r="F553" s="63">
        <f>F530+F538-F547+F549</f>
        <v>0</v>
      </c>
      <c r="G553" s="60">
        <f>G530+G538-G547+G549</f>
        <v>0</v>
      </c>
    </row>
    <row r="555" spans="1:9" ht="30" x14ac:dyDescent="0.25">
      <c r="A555" s="9" t="s">
        <v>39</v>
      </c>
      <c r="B555" s="10"/>
      <c r="C555" s="11" t="s">
        <v>0</v>
      </c>
      <c r="D555" s="11" t="s">
        <v>32</v>
      </c>
      <c r="E555" s="11" t="s">
        <v>86</v>
      </c>
      <c r="F555" s="11" t="s">
        <v>28</v>
      </c>
      <c r="G555" s="21" t="s">
        <v>16</v>
      </c>
    </row>
    <row r="556" spans="1:9" x14ac:dyDescent="0.25">
      <c r="A556" s="6" t="s">
        <v>1</v>
      </c>
      <c r="B556" t="s">
        <v>33</v>
      </c>
      <c r="C556" s="64">
        <f>ROUND('Budget Template'!D599,-3)</f>
        <v>0</v>
      </c>
      <c r="D556" s="13">
        <f>ROUND('Budget Template'!E599,-3)</f>
        <v>0</v>
      </c>
      <c r="E556" s="13">
        <f>ROUND('Budget Template'!F599,-3)</f>
        <v>0</v>
      </c>
      <c r="F556" s="13">
        <f>ROUND('Budget Template'!G599,-3)</f>
        <v>0</v>
      </c>
      <c r="G556" s="17">
        <f t="shared" ref="G556:G561" si="48">SUM(C556:F556)</f>
        <v>0</v>
      </c>
    </row>
    <row r="557" spans="1:9" x14ac:dyDescent="0.25">
      <c r="B557" t="s">
        <v>4</v>
      </c>
      <c r="C557" s="13">
        <f>ROUND('Budget Template'!D600,-3)</f>
        <v>0</v>
      </c>
      <c r="D557" s="13">
        <f>ROUND('Budget Template'!E600,-3)</f>
        <v>1445000</v>
      </c>
      <c r="E557" s="13">
        <f>ROUND('Budget Template'!F600,-3)</f>
        <v>0</v>
      </c>
      <c r="F557" s="13">
        <f>ROUND('Budget Template'!G600,-3)</f>
        <v>0</v>
      </c>
      <c r="G557" s="17">
        <f t="shared" si="48"/>
        <v>1445000</v>
      </c>
    </row>
    <row r="558" spans="1:9" x14ac:dyDescent="0.25">
      <c r="B558" t="s">
        <v>30</v>
      </c>
      <c r="C558" s="13">
        <f>ROUND('Budget Template'!D601,-3)</f>
        <v>0</v>
      </c>
      <c r="D558" s="13">
        <f>ROUND('Budget Template'!E601,-3)</f>
        <v>0</v>
      </c>
      <c r="E558" s="13">
        <f>ROUND('Budget Template'!F601,-3)</f>
        <v>0</v>
      </c>
      <c r="F558" s="13">
        <f>ROUND('Budget Template'!G601,-3)</f>
        <v>0</v>
      </c>
      <c r="G558" s="17">
        <f t="shared" si="48"/>
        <v>0</v>
      </c>
    </row>
    <row r="559" spans="1:9" x14ac:dyDescent="0.25">
      <c r="B559" t="s">
        <v>5</v>
      </c>
      <c r="C559" s="13">
        <f>ROUND('Budget Template'!D602,-3)</f>
        <v>0</v>
      </c>
      <c r="D559" s="13">
        <f>ROUND('Budget Template'!E602,-3)</f>
        <v>0</v>
      </c>
      <c r="E559" s="13">
        <f>ROUND('Budget Template'!F602,-3)</f>
        <v>0</v>
      </c>
      <c r="F559" s="13">
        <f>ROUND('Budget Template'!G602,-3)</f>
        <v>0</v>
      </c>
      <c r="G559" s="17">
        <f t="shared" si="48"/>
        <v>0</v>
      </c>
    </row>
    <row r="560" spans="1:9" x14ac:dyDescent="0.25">
      <c r="B560" t="s">
        <v>6</v>
      </c>
      <c r="C560" s="13">
        <f>ROUND('Budget Template'!D603,-3)</f>
        <v>0</v>
      </c>
      <c r="D560" s="13">
        <f>ROUND('Budget Template'!E603,-3)</f>
        <v>0</v>
      </c>
      <c r="E560" s="13">
        <f>ROUND('Budget Template'!F603,-3)</f>
        <v>0</v>
      </c>
      <c r="F560" s="13">
        <f>ROUND('Budget Template'!G603,-3)</f>
        <v>0</v>
      </c>
      <c r="G560" s="17">
        <f t="shared" si="48"/>
        <v>0</v>
      </c>
    </row>
    <row r="561" spans="1:9" x14ac:dyDescent="0.25">
      <c r="B561" s="2" t="s">
        <v>7</v>
      </c>
      <c r="C561" s="13">
        <f>ROUND('Budget Template'!D604,-3)</f>
        <v>0</v>
      </c>
      <c r="D561" s="13">
        <f>ROUND('Budget Template'!E604,-3)</f>
        <v>0</v>
      </c>
      <c r="E561" s="13">
        <f>ROUND('Budget Template'!F604,-3)</f>
        <v>0</v>
      </c>
      <c r="F561" s="13">
        <f>ROUND('Budget Template'!G604,-3)</f>
        <v>0</v>
      </c>
      <c r="G561" s="17">
        <f t="shared" si="48"/>
        <v>0</v>
      </c>
    </row>
    <row r="562" spans="1:9" x14ac:dyDescent="0.25">
      <c r="A562" s="57" t="s">
        <v>8</v>
      </c>
      <c r="B562" s="58"/>
      <c r="C562" s="63">
        <f>SUM(C556:C561)</f>
        <v>0</v>
      </c>
      <c r="D562" s="63">
        <f>SUM(D556:D561)</f>
        <v>1445000</v>
      </c>
      <c r="E562" s="63">
        <f>SUM(E556:E561)</f>
        <v>0</v>
      </c>
      <c r="F562" s="63">
        <f>SUM(F556:F561)</f>
        <v>0</v>
      </c>
      <c r="G562" s="60">
        <f>SUM(G556:G561)</f>
        <v>1445000</v>
      </c>
    </row>
    <row r="563" spans="1:9" x14ac:dyDescent="0.25">
      <c r="C563" s="1"/>
      <c r="D563" s="1"/>
      <c r="E563" s="1"/>
      <c r="F563" s="1"/>
      <c r="G563" s="17"/>
    </row>
    <row r="564" spans="1:9" x14ac:dyDescent="0.25">
      <c r="A564" s="6" t="s">
        <v>9</v>
      </c>
      <c r="B564" t="s">
        <v>10</v>
      </c>
      <c r="C564" s="13">
        <f>ROUND('Budget Template'!D607,-3)</f>
        <v>0</v>
      </c>
      <c r="D564" s="13">
        <f>ROUND('Budget Template'!E607,-3)</f>
        <v>651000</v>
      </c>
      <c r="E564" s="13">
        <f>ROUND('Budget Template'!F607,-3)</f>
        <v>0</v>
      </c>
      <c r="F564" s="13">
        <f>ROUND('Budget Template'!G607,-3)</f>
        <v>0</v>
      </c>
      <c r="G564" s="17">
        <f>SUM(C564:F564)</f>
        <v>651000</v>
      </c>
    </row>
    <row r="565" spans="1:9" x14ac:dyDescent="0.25">
      <c r="B565" t="s">
        <v>11</v>
      </c>
      <c r="C565" s="13">
        <f>ROUND('Budget Template'!D608,-3)</f>
        <v>0</v>
      </c>
      <c r="D565" s="13">
        <f>ROUND('Budget Template'!E608,-3)</f>
        <v>289000</v>
      </c>
      <c r="E565" s="13">
        <f>ROUND('Budget Template'!F608,-3)</f>
        <v>0</v>
      </c>
      <c r="F565" s="13">
        <f>ROUND('Budget Template'!G608,-3)</f>
        <v>0</v>
      </c>
      <c r="G565" s="17">
        <f t="shared" ref="G565:G570" si="49">SUM(C565:F565)</f>
        <v>289000</v>
      </c>
    </row>
    <row r="566" spans="1:9" x14ac:dyDescent="0.25">
      <c r="B566" t="s">
        <v>92</v>
      </c>
      <c r="C566" s="13">
        <f>ROUND('Budget Template'!D609,-3)</f>
        <v>0</v>
      </c>
      <c r="D566" s="13">
        <f>ROUND('Budget Template'!E609,-3)</f>
        <v>468000</v>
      </c>
      <c r="E566" s="13">
        <f>ROUND('Budget Template'!F609,-3)</f>
        <v>0</v>
      </c>
      <c r="F566" s="13">
        <f>ROUND('Budget Template'!G609,-3)</f>
        <v>0</v>
      </c>
      <c r="G566" s="17">
        <f t="shared" si="49"/>
        <v>468000</v>
      </c>
    </row>
    <row r="567" spans="1:9" x14ac:dyDescent="0.25">
      <c r="B567" t="s">
        <v>13</v>
      </c>
      <c r="C567" s="13">
        <f>ROUND('Budget Template'!D610,-3)</f>
        <v>0</v>
      </c>
      <c r="D567" s="13">
        <f>ROUND('Budget Template'!E610,-3)</f>
        <v>19000</v>
      </c>
      <c r="E567" s="13">
        <f>ROUND('Budget Template'!F610,-3)</f>
        <v>0</v>
      </c>
      <c r="F567" s="13">
        <f>ROUND('Budget Template'!G610,-3)</f>
        <v>0</v>
      </c>
      <c r="G567" s="17">
        <f t="shared" si="49"/>
        <v>19000</v>
      </c>
    </row>
    <row r="568" spans="1:9" x14ac:dyDescent="0.25">
      <c r="B568" t="s">
        <v>29</v>
      </c>
      <c r="C568" s="13">
        <f>ROUND('Budget Template'!D611,-3)</f>
        <v>0</v>
      </c>
      <c r="D568" s="13">
        <f>ROUND('Budget Template'!E611,-3)</f>
        <v>0</v>
      </c>
      <c r="E568" s="13">
        <f>ROUND('Budget Template'!F611,-3)</f>
        <v>0</v>
      </c>
      <c r="F568" s="13">
        <f>ROUND('Budget Template'!G611,-3)</f>
        <v>0</v>
      </c>
      <c r="G568" s="17">
        <f t="shared" si="49"/>
        <v>0</v>
      </c>
    </row>
    <row r="569" spans="1:9" x14ac:dyDescent="0.25">
      <c r="B569" t="s">
        <v>12</v>
      </c>
      <c r="C569" s="13">
        <f>ROUND('Budget Template'!D612,-3)</f>
        <v>0</v>
      </c>
      <c r="D569" s="13">
        <f>ROUND('Budget Template'!E612,-3)</f>
        <v>0</v>
      </c>
      <c r="E569" s="13">
        <f>ROUND('Budget Template'!F612,-3)</f>
        <v>0</v>
      </c>
      <c r="F569" s="13">
        <f>ROUND('Budget Template'!G612,-3)</f>
        <v>0</v>
      </c>
      <c r="G569" s="17">
        <f t="shared" si="49"/>
        <v>0</v>
      </c>
    </row>
    <row r="570" spans="1:9" x14ac:dyDescent="0.25">
      <c r="B570" t="s">
        <v>14</v>
      </c>
      <c r="C570" s="13">
        <f>ROUND('Budget Template'!D613,-3)</f>
        <v>0</v>
      </c>
      <c r="D570" s="13">
        <f>ROUND('Budget Template'!E613,-3)</f>
        <v>18000</v>
      </c>
      <c r="E570" s="13">
        <f>ROUND('Budget Template'!F613,-3)</f>
        <v>0</v>
      </c>
      <c r="F570" s="13">
        <f>ROUND('Budget Template'!G613,-3)</f>
        <v>0</v>
      </c>
      <c r="G570" s="17">
        <f t="shared" si="49"/>
        <v>18000</v>
      </c>
    </row>
    <row r="571" spans="1:9" x14ac:dyDescent="0.25">
      <c r="A571" s="57" t="s">
        <v>15</v>
      </c>
      <c r="B571" s="58"/>
      <c r="C571" s="63">
        <f>SUM(C564:C570)</f>
        <v>0</v>
      </c>
      <c r="D571" s="63">
        <f>SUM(D564:D570)</f>
        <v>1445000</v>
      </c>
      <c r="E571" s="63">
        <f>SUM(E564:E570)</f>
        <v>0</v>
      </c>
      <c r="F571" s="63">
        <f>SUM(F564:F570)</f>
        <v>0</v>
      </c>
      <c r="G571" s="60">
        <f>SUM(G564:G570)</f>
        <v>1445000</v>
      </c>
    </row>
    <row r="573" spans="1:9" x14ac:dyDescent="0.25">
      <c r="A573" s="57" t="s">
        <v>36</v>
      </c>
      <c r="B573" s="58"/>
      <c r="C573" s="63">
        <f>ROUND('Budget Template'!D619,-3)</f>
        <v>0</v>
      </c>
      <c r="D573" s="63">
        <f>ROUND('Budget Template'!E619,-3)</f>
        <v>0</v>
      </c>
      <c r="E573" s="63">
        <f>ROUND('Budget Template'!F619,-3)</f>
        <v>0</v>
      </c>
      <c r="F573" s="63">
        <f>ROUND('Budget Template'!G619,-3)</f>
        <v>0</v>
      </c>
      <c r="G573" s="60">
        <f>SUM(C573:F573)</f>
        <v>0</v>
      </c>
      <c r="I573" s="14"/>
    </row>
    <row r="574" spans="1:9" x14ac:dyDescent="0.25">
      <c r="C574" s="15"/>
      <c r="D574" s="15"/>
      <c r="E574" s="15"/>
      <c r="F574" s="15"/>
      <c r="G574" s="20"/>
      <c r="I574" s="14"/>
    </row>
    <row r="575" spans="1:9" ht="15.75" thickBot="1" x14ac:dyDescent="0.3">
      <c r="A575" s="8" t="s">
        <v>66</v>
      </c>
      <c r="B575" s="3"/>
      <c r="C575" s="97"/>
      <c r="D575" s="66">
        <f>D562-D571+D573</f>
        <v>0</v>
      </c>
      <c r="E575" s="66">
        <f>E562-E571+E573</f>
        <v>0</v>
      </c>
      <c r="F575" s="66">
        <f>F562-F571+F573</f>
        <v>0</v>
      </c>
      <c r="G575" s="18">
        <f>SUM(C575:F575)</f>
        <v>0</v>
      </c>
      <c r="I575" s="14"/>
    </row>
    <row r="576" spans="1:9" ht="15.75" thickTop="1" x14ac:dyDescent="0.25"/>
  </sheetData>
  <mergeCells count="2">
    <mergeCell ref="A1:G1"/>
    <mergeCell ref="A27:G27"/>
  </mergeCells>
  <printOptions horizontalCentered="1"/>
  <pageMargins left="0.25" right="0.25" top="0.5" bottom="0.25" header="0.3" footer="0.3"/>
  <pageSetup scale="67" fitToHeight="50" orientation="landscape" horizontalDpi="4294967295" verticalDpi="4294967295" r:id="rId1"/>
  <rowBreaks count="11" manualBreakCount="11">
    <brk id="26" max="6" man="1"/>
    <brk id="71" max="6" man="1"/>
    <brk id="116" max="6" man="1"/>
    <brk id="160" max="6" man="1"/>
    <brk id="204" max="6" man="1"/>
    <brk id="248" max="6" man="1"/>
    <brk id="292" max="6" man="1"/>
    <brk id="336" max="6" man="1"/>
    <brk id="380" max="6" man="1"/>
    <brk id="424" max="6" man="1"/>
    <brk id="47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0029-D352-46B7-BA0E-215A41ED0955}">
  <dimension ref="A1:M672"/>
  <sheetViews>
    <sheetView tabSelected="1" topLeftCell="A71" zoomScaleNormal="100" workbookViewId="0">
      <selection activeCell="D430" sqref="D430"/>
    </sheetView>
  </sheetViews>
  <sheetFormatPr defaultRowHeight="15" x14ac:dyDescent="0.25"/>
  <cols>
    <col min="1" max="1" width="15.5703125" style="6" customWidth="1"/>
    <col min="2" max="2" width="38.42578125" customWidth="1"/>
    <col min="3" max="3" width="38.42578125" hidden="1" customWidth="1"/>
    <col min="4" max="7" width="17.42578125" customWidth="1"/>
    <col min="8" max="8" width="20.85546875" style="19" customWidth="1"/>
    <col min="9" max="9" width="38.7109375" customWidth="1"/>
    <col min="10" max="10" width="87.7109375" customWidth="1"/>
    <col min="11" max="11" width="11.5703125" bestFit="1" customWidth="1"/>
    <col min="12" max="12" width="13.42578125" bestFit="1" customWidth="1"/>
    <col min="14" max="14" width="13.5703125" customWidth="1"/>
    <col min="15" max="15" width="13.42578125" bestFit="1" customWidth="1"/>
    <col min="16" max="16" width="10.7109375" bestFit="1" customWidth="1"/>
    <col min="17" max="17" width="11.5703125" bestFit="1" customWidth="1"/>
  </cols>
  <sheetData>
    <row r="1" spans="1:9" ht="42" customHeight="1" x14ac:dyDescent="0.25">
      <c r="A1" s="104" t="str">
        <f>Summary!A27</f>
        <v>North Carolina Central University - Unit Breakout 
FY 2024-25 All-Funds Budget</v>
      </c>
      <c r="B1" s="105"/>
      <c r="C1" s="105"/>
      <c r="D1" s="105"/>
      <c r="E1" s="105"/>
      <c r="F1" s="105"/>
      <c r="G1" s="105"/>
      <c r="H1" s="105"/>
    </row>
    <row r="3" spans="1:9" ht="30" x14ac:dyDescent="0.25">
      <c r="A3" s="9" t="s">
        <v>108</v>
      </c>
      <c r="B3" s="10"/>
      <c r="C3" s="10"/>
      <c r="D3" s="11" t="s">
        <v>0</v>
      </c>
      <c r="E3" s="11" t="s">
        <v>32</v>
      </c>
      <c r="F3" s="11" t="s">
        <v>86</v>
      </c>
      <c r="G3" s="11" t="s">
        <v>28</v>
      </c>
      <c r="H3" s="21" t="s">
        <v>16</v>
      </c>
      <c r="I3" s="55" t="s">
        <v>45</v>
      </c>
    </row>
    <row r="4" spans="1:9" x14ac:dyDescent="0.25">
      <c r="A4" s="6" t="s">
        <v>1</v>
      </c>
      <c r="B4" t="s">
        <v>33</v>
      </c>
      <c r="C4" t="str">
        <f>$A$3&amp;B4</f>
        <v>College of Arts, Social Sciences &amp; HumanitiesState Appropriation, Tuition, &amp; Fees</v>
      </c>
      <c r="D4" s="1">
        <v>17697192</v>
      </c>
      <c r="E4" s="1"/>
      <c r="F4" s="1"/>
      <c r="G4" s="1">
        <v>402121</v>
      </c>
      <c r="H4" s="17">
        <f t="shared" ref="H4:H9" si="0">SUM(D4:G4)</f>
        <v>18099313</v>
      </c>
      <c r="I4" s="106" t="s">
        <v>46</v>
      </c>
    </row>
    <row r="5" spans="1:9" x14ac:dyDescent="0.25">
      <c r="B5" t="s">
        <v>4</v>
      </c>
      <c r="C5" t="str">
        <f t="shared" ref="C5:C26" si="1">$A$3&amp;B5</f>
        <v>College of Arts, Social Sciences &amp; HumanitiesSales &amp; Services</v>
      </c>
      <c r="D5" s="1"/>
      <c r="E5" s="1"/>
      <c r="F5" s="1"/>
      <c r="G5" s="1">
        <v>334455</v>
      </c>
      <c r="H5" s="17">
        <f t="shared" si="0"/>
        <v>334455</v>
      </c>
      <c r="I5" s="106"/>
    </row>
    <row r="6" spans="1:9" x14ac:dyDescent="0.25">
      <c r="B6" t="s">
        <v>30</v>
      </c>
      <c r="C6" t="str">
        <f t="shared" si="1"/>
        <v>College of Arts, Social Sciences &amp; HumanitiesPatient Services</v>
      </c>
      <c r="D6" s="1"/>
      <c r="E6" s="1"/>
      <c r="F6" s="1"/>
      <c r="G6" s="1"/>
      <c r="H6" s="17">
        <f t="shared" si="0"/>
        <v>0</v>
      </c>
      <c r="I6" s="106"/>
    </row>
    <row r="7" spans="1:9" x14ac:dyDescent="0.25">
      <c r="B7" t="s">
        <v>5</v>
      </c>
      <c r="C7" t="str">
        <f t="shared" si="1"/>
        <v>College of Arts, Social Sciences &amp; HumanitiesContracts &amp; Grants</v>
      </c>
      <c r="D7" s="1"/>
      <c r="E7" s="1"/>
      <c r="F7" s="1"/>
      <c r="G7" s="1"/>
      <c r="H7" s="17">
        <f t="shared" si="0"/>
        <v>0</v>
      </c>
      <c r="I7" s="106"/>
    </row>
    <row r="8" spans="1:9" x14ac:dyDescent="0.25">
      <c r="B8" t="s">
        <v>6</v>
      </c>
      <c r="C8" t="str">
        <f t="shared" si="1"/>
        <v>College of Arts, Social Sciences &amp; HumanitiesGifts &amp; Investments</v>
      </c>
      <c r="D8" s="1"/>
      <c r="E8" s="1"/>
      <c r="F8" s="1"/>
      <c r="G8" s="1"/>
      <c r="H8" s="17">
        <f t="shared" si="0"/>
        <v>0</v>
      </c>
      <c r="I8" s="106"/>
    </row>
    <row r="9" spans="1:9" x14ac:dyDescent="0.25">
      <c r="B9" s="2" t="s">
        <v>7</v>
      </c>
      <c r="C9" t="str">
        <f t="shared" si="1"/>
        <v>College of Arts, Social Sciences &amp; HumanitiesOther Revenues</v>
      </c>
      <c r="D9" s="1"/>
      <c r="E9" s="1"/>
      <c r="F9" s="1"/>
      <c r="G9" s="1"/>
      <c r="H9" s="17">
        <f t="shared" si="0"/>
        <v>0</v>
      </c>
      <c r="I9" s="106"/>
    </row>
    <row r="10" spans="1:9" x14ac:dyDescent="0.25">
      <c r="A10" s="57" t="s">
        <v>8</v>
      </c>
      <c r="B10" s="58"/>
      <c r="C10" t="str">
        <f t="shared" si="1"/>
        <v>College of Arts, Social Sciences &amp; Humanities</v>
      </c>
      <c r="D10" s="59">
        <f>SUM(D4:D9)</f>
        <v>17697192</v>
      </c>
      <c r="E10" s="59">
        <f>SUM(E4:E9)</f>
        <v>0</v>
      </c>
      <c r="F10" s="59">
        <f>SUM(F4:F9)</f>
        <v>0</v>
      </c>
      <c r="G10" s="59">
        <f>SUM(G4:G9)</f>
        <v>736576</v>
      </c>
      <c r="H10" s="60">
        <f>SUM(H4:H9)</f>
        <v>18433768</v>
      </c>
      <c r="I10" s="106"/>
    </row>
    <row r="11" spans="1:9" x14ac:dyDescent="0.25">
      <c r="C11" t="str">
        <f t="shared" si="1"/>
        <v>College of Arts, Social Sciences &amp; Humanities</v>
      </c>
      <c r="D11" s="1"/>
      <c r="E11" s="1"/>
      <c r="F11" s="1"/>
      <c r="G11" s="1"/>
      <c r="H11" s="17"/>
      <c r="I11" s="106"/>
    </row>
    <row r="12" spans="1:9" x14ac:dyDescent="0.25">
      <c r="A12" s="6" t="s">
        <v>9</v>
      </c>
      <c r="B12" t="s">
        <v>10</v>
      </c>
      <c r="C12" t="str">
        <f t="shared" si="1"/>
        <v>College of Arts, Social Sciences &amp; HumanitiesSalaries and Wages</v>
      </c>
      <c r="D12" s="1">
        <v>13773975</v>
      </c>
      <c r="E12" s="1"/>
      <c r="F12" s="1"/>
      <c r="G12" s="1">
        <v>227939</v>
      </c>
      <c r="H12" s="17">
        <f>SUM(D12:G12)</f>
        <v>14001914</v>
      </c>
      <c r="I12" s="106"/>
    </row>
    <row r="13" spans="1:9" x14ac:dyDescent="0.25">
      <c r="B13" t="s">
        <v>11</v>
      </c>
      <c r="C13" t="str">
        <f t="shared" si="1"/>
        <v>College of Arts, Social Sciences &amp; HumanitiesStaff Benefits</v>
      </c>
      <c r="D13" s="1">
        <v>3287140</v>
      </c>
      <c r="E13" s="1"/>
      <c r="F13" s="1"/>
      <c r="G13" s="1">
        <v>71531</v>
      </c>
      <c r="H13" s="17">
        <f t="shared" ref="H13:H18" si="2">SUM(D13:G13)</f>
        <v>3358671</v>
      </c>
      <c r="I13" s="106"/>
    </row>
    <row r="14" spans="1:9" x14ac:dyDescent="0.25">
      <c r="B14" t="s">
        <v>92</v>
      </c>
      <c r="C14" t="str">
        <f t="shared" si="1"/>
        <v>College of Arts, Social Sciences &amp; HumanitiesServices, Supplies, Materials, &amp; Equip.</v>
      </c>
      <c r="D14" s="1">
        <v>539461</v>
      </c>
      <c r="E14" s="1"/>
      <c r="F14" s="1">
        <v>4683</v>
      </c>
      <c r="G14" s="1">
        <v>373052</v>
      </c>
      <c r="H14" s="17">
        <f t="shared" si="2"/>
        <v>917196</v>
      </c>
      <c r="I14" s="106"/>
    </row>
    <row r="15" spans="1:9" x14ac:dyDescent="0.25">
      <c r="B15" t="s">
        <v>13</v>
      </c>
      <c r="C15" t="str">
        <f t="shared" si="1"/>
        <v>College of Arts, Social Sciences &amp; HumanitiesScholarships &amp; Fellowships</v>
      </c>
      <c r="D15" s="1">
        <v>93225</v>
      </c>
      <c r="E15" s="1"/>
      <c r="F15" s="1"/>
      <c r="G15" s="1"/>
      <c r="H15" s="17">
        <f t="shared" si="2"/>
        <v>93225</v>
      </c>
      <c r="I15" s="106"/>
    </row>
    <row r="16" spans="1:9" x14ac:dyDescent="0.25">
      <c r="B16" t="s">
        <v>29</v>
      </c>
      <c r="C16" t="str">
        <f t="shared" si="1"/>
        <v>College of Arts, Social Sciences &amp; HumanitiesDebt Service</v>
      </c>
      <c r="D16" s="1"/>
      <c r="E16" s="1"/>
      <c r="F16" s="1"/>
      <c r="G16" s="1"/>
      <c r="H16" s="17">
        <f t="shared" si="2"/>
        <v>0</v>
      </c>
      <c r="I16" s="106"/>
    </row>
    <row r="17" spans="1:9" x14ac:dyDescent="0.25">
      <c r="B17" t="s">
        <v>12</v>
      </c>
      <c r="C17" t="str">
        <f t="shared" si="1"/>
        <v>College of Arts, Social Sciences &amp; HumanitiesUtilities</v>
      </c>
      <c r="D17" s="1"/>
      <c r="E17" s="1"/>
      <c r="F17" s="1"/>
      <c r="G17" s="1"/>
      <c r="H17" s="17">
        <f t="shared" si="2"/>
        <v>0</v>
      </c>
      <c r="I17" s="106"/>
    </row>
    <row r="18" spans="1:9" x14ac:dyDescent="0.25">
      <c r="B18" t="s">
        <v>14</v>
      </c>
      <c r="C18" t="str">
        <f t="shared" si="1"/>
        <v>College of Arts, Social Sciences &amp; HumanitiesOther Expenses</v>
      </c>
      <c r="D18" s="1">
        <v>3391</v>
      </c>
      <c r="E18" s="1"/>
      <c r="F18" s="1"/>
      <c r="G18" s="1"/>
      <c r="H18" s="17">
        <f t="shared" si="2"/>
        <v>3391</v>
      </c>
      <c r="I18" s="106"/>
    </row>
    <row r="19" spans="1:9" x14ac:dyDescent="0.25">
      <c r="A19" s="57" t="s">
        <v>15</v>
      </c>
      <c r="B19" s="58"/>
      <c r="C19" t="str">
        <f t="shared" si="1"/>
        <v>College of Arts, Social Sciences &amp; Humanities</v>
      </c>
      <c r="D19" s="59">
        <f>SUM(D12:D18)</f>
        <v>17697192</v>
      </c>
      <c r="E19" s="59">
        <f t="shared" ref="E19:G19" si="3">SUM(E12:E18)</f>
        <v>0</v>
      </c>
      <c r="F19" s="59">
        <f t="shared" si="3"/>
        <v>4683</v>
      </c>
      <c r="G19" s="59">
        <f t="shared" si="3"/>
        <v>672522</v>
      </c>
      <c r="H19" s="60">
        <f>SUM(H12:H18)</f>
        <v>18374397</v>
      </c>
      <c r="I19" s="106"/>
    </row>
    <row r="20" spans="1:9" x14ac:dyDescent="0.25">
      <c r="C20" t="str">
        <f t="shared" si="1"/>
        <v>College of Arts, Social Sciences &amp; Humanities</v>
      </c>
      <c r="I20" s="106"/>
    </row>
    <row r="21" spans="1:9" x14ac:dyDescent="0.25">
      <c r="A21" s="6" t="s">
        <v>34</v>
      </c>
      <c r="B21" t="s">
        <v>35</v>
      </c>
      <c r="C21" t="str">
        <f t="shared" si="1"/>
        <v>College of Arts, Social Sciences &amp; HumanitiesTransfers In</v>
      </c>
      <c r="D21" s="14"/>
      <c r="E21" s="14"/>
      <c r="F21" s="14"/>
      <c r="G21" s="14"/>
      <c r="H21" s="17">
        <f>SUM(D21:G21)</f>
        <v>0</v>
      </c>
      <c r="I21" s="106"/>
    </row>
    <row r="22" spans="1:9" x14ac:dyDescent="0.25">
      <c r="B22" t="s">
        <v>93</v>
      </c>
      <c r="C22" t="str">
        <f t="shared" si="1"/>
        <v>College of Arts, Social Sciences &amp; HumanitiesTransfers Out to Capital</v>
      </c>
      <c r="D22" s="14"/>
      <c r="E22" s="14"/>
      <c r="F22" s="14"/>
      <c r="G22" s="14"/>
      <c r="H22" s="17">
        <f>SUM(D22:G22)</f>
        <v>0</v>
      </c>
      <c r="I22" s="106"/>
    </row>
    <row r="23" spans="1:9" x14ac:dyDescent="0.25">
      <c r="B23" t="s">
        <v>94</v>
      </c>
      <c r="C23" t="str">
        <f t="shared" si="1"/>
        <v>College of Arts, Social Sciences &amp; HumanitiesTransfers Out (Other)</v>
      </c>
      <c r="D23" s="14"/>
      <c r="E23" s="14"/>
      <c r="F23" s="14"/>
      <c r="G23" s="14">
        <v>64054</v>
      </c>
      <c r="H23" s="17">
        <f t="shared" ref="H23" si="4">SUM(D23:G23)</f>
        <v>64054</v>
      </c>
      <c r="I23" s="106"/>
    </row>
    <row r="24" spans="1:9" x14ac:dyDescent="0.25">
      <c r="A24" s="57" t="s">
        <v>36</v>
      </c>
      <c r="B24" s="58"/>
      <c r="C24" t="str">
        <f t="shared" si="1"/>
        <v>College of Arts, Social Sciences &amp; Humanities</v>
      </c>
      <c r="D24" s="59">
        <f>D21-D23-D22</f>
        <v>0</v>
      </c>
      <c r="E24" s="59">
        <f t="shared" ref="E24:G24" si="5">E21-E23-E22</f>
        <v>0</v>
      </c>
      <c r="F24" s="59">
        <f t="shared" si="5"/>
        <v>0</v>
      </c>
      <c r="G24" s="59">
        <f t="shared" si="5"/>
        <v>-64054</v>
      </c>
      <c r="H24" s="60">
        <f>SUM(D24:G24)</f>
        <v>-64054</v>
      </c>
      <c r="I24" s="106"/>
    </row>
    <row r="25" spans="1:9" x14ac:dyDescent="0.25">
      <c r="C25" t="str">
        <f t="shared" si="1"/>
        <v>College of Arts, Social Sciences &amp; Humanities</v>
      </c>
      <c r="D25" s="15"/>
      <c r="E25" s="15"/>
      <c r="F25" s="15"/>
      <c r="G25" s="15"/>
      <c r="H25" s="20"/>
      <c r="I25" s="106"/>
    </row>
    <row r="26" spans="1:9" ht="15.75" thickBot="1" x14ac:dyDescent="0.3">
      <c r="A26" s="8" t="s">
        <v>66</v>
      </c>
      <c r="B26" s="3"/>
      <c r="C26" t="str">
        <f t="shared" si="1"/>
        <v>College of Arts, Social Sciences &amp; Humanities</v>
      </c>
      <c r="D26" s="4">
        <f>D10-D19+D24</f>
        <v>0</v>
      </c>
      <c r="E26" s="4">
        <f>E10-E19+E24</f>
        <v>0</v>
      </c>
      <c r="F26" s="4">
        <f>F10-F19+F24</f>
        <v>-4683</v>
      </c>
      <c r="G26" s="4">
        <f>G10-G19+G24</f>
        <v>0</v>
      </c>
      <c r="H26" s="18">
        <f>SUM(D26:G26)</f>
        <v>-4683</v>
      </c>
    </row>
    <row r="27" spans="1:9" ht="15.75" thickTop="1" x14ac:dyDescent="0.25">
      <c r="C27" t="str">
        <f>$A$3&amp;B27</f>
        <v>College of Arts, Social Sciences &amp; Humanities</v>
      </c>
    </row>
    <row r="28" spans="1:9" ht="30" x14ac:dyDescent="0.25">
      <c r="A28" s="9" t="s">
        <v>109</v>
      </c>
      <c r="B28" s="10"/>
      <c r="C28" t="str">
        <f>$A$28&amp;B28</f>
        <v>College of Health &amp; Sciences</v>
      </c>
      <c r="D28" s="11" t="s">
        <v>0</v>
      </c>
      <c r="E28" s="11" t="s">
        <v>32</v>
      </c>
      <c r="F28" s="11" t="s">
        <v>86</v>
      </c>
      <c r="G28" s="11" t="s">
        <v>28</v>
      </c>
      <c r="H28" s="21" t="s">
        <v>16</v>
      </c>
      <c r="I28" s="55" t="s">
        <v>45</v>
      </c>
    </row>
    <row r="29" spans="1:9" ht="15" customHeight="1" x14ac:dyDescent="0.25">
      <c r="A29" s="6" t="s">
        <v>1</v>
      </c>
      <c r="B29" t="s">
        <v>33</v>
      </c>
      <c r="C29" t="str">
        <f t="shared" ref="C29:C51" si="6">$A$28&amp;B29</f>
        <v>College of Health &amp; SciencesState Appropriation, Tuition, &amp; Fees</v>
      </c>
      <c r="D29" s="1">
        <v>14294733</v>
      </c>
      <c r="E29" s="1"/>
      <c r="F29" s="1"/>
      <c r="G29" s="1"/>
      <c r="H29" s="17">
        <f t="shared" ref="H29:H34" si="7">SUM(D29:G29)</f>
        <v>14294733</v>
      </c>
      <c r="I29" s="106" t="s">
        <v>46</v>
      </c>
    </row>
    <row r="30" spans="1:9" x14ac:dyDescent="0.25">
      <c r="B30" t="s">
        <v>4</v>
      </c>
      <c r="C30" t="str">
        <f t="shared" si="6"/>
        <v>College of Health &amp; SciencesSales &amp; Services</v>
      </c>
      <c r="D30" s="1"/>
      <c r="E30" s="1"/>
      <c r="F30" s="1"/>
      <c r="G30" s="1"/>
      <c r="H30" s="17">
        <f t="shared" si="7"/>
        <v>0</v>
      </c>
      <c r="I30" s="106"/>
    </row>
    <row r="31" spans="1:9" x14ac:dyDescent="0.25">
      <c r="B31" t="s">
        <v>30</v>
      </c>
      <c r="C31" t="str">
        <f t="shared" si="6"/>
        <v>College of Health &amp; SciencesPatient Services</v>
      </c>
      <c r="D31" s="1"/>
      <c r="E31" s="1"/>
      <c r="F31" s="1"/>
      <c r="G31" s="1"/>
      <c r="H31" s="17">
        <f t="shared" si="7"/>
        <v>0</v>
      </c>
      <c r="I31" s="106"/>
    </row>
    <row r="32" spans="1:9" x14ac:dyDescent="0.25">
      <c r="B32" t="s">
        <v>5</v>
      </c>
      <c r="C32" t="str">
        <f t="shared" si="6"/>
        <v>College of Health &amp; SciencesContracts &amp; Grants</v>
      </c>
      <c r="D32" s="1"/>
      <c r="E32" s="1"/>
      <c r="F32" s="1"/>
      <c r="G32" s="1"/>
      <c r="H32" s="17">
        <f t="shared" si="7"/>
        <v>0</v>
      </c>
      <c r="I32" s="106"/>
    </row>
    <row r="33" spans="1:9" x14ac:dyDescent="0.25">
      <c r="B33" t="s">
        <v>6</v>
      </c>
      <c r="C33" t="str">
        <f t="shared" si="6"/>
        <v>College of Health &amp; SciencesGifts &amp; Investments</v>
      </c>
      <c r="D33" s="1"/>
      <c r="E33" s="1"/>
      <c r="F33" s="1"/>
      <c r="G33" s="1"/>
      <c r="H33" s="17">
        <f t="shared" si="7"/>
        <v>0</v>
      </c>
      <c r="I33" s="106"/>
    </row>
    <row r="34" spans="1:9" x14ac:dyDescent="0.25">
      <c r="B34" s="2" t="s">
        <v>7</v>
      </c>
      <c r="C34" t="str">
        <f t="shared" si="6"/>
        <v>College of Health &amp; SciencesOther Revenues</v>
      </c>
      <c r="D34" s="1"/>
      <c r="E34" s="1"/>
      <c r="F34" s="1"/>
      <c r="G34" s="1">
        <v>55748</v>
      </c>
      <c r="H34" s="17">
        <f t="shared" si="7"/>
        <v>55748</v>
      </c>
      <c r="I34" s="106"/>
    </row>
    <row r="35" spans="1:9" x14ac:dyDescent="0.25">
      <c r="A35" s="57" t="s">
        <v>8</v>
      </c>
      <c r="B35" s="58"/>
      <c r="C35" t="str">
        <f t="shared" si="6"/>
        <v>College of Health &amp; Sciences</v>
      </c>
      <c r="D35" s="59">
        <f>SUM(D29:D34)</f>
        <v>14294733</v>
      </c>
      <c r="E35" s="59">
        <f>SUM(E29:E34)</f>
        <v>0</v>
      </c>
      <c r="F35" s="59">
        <f>SUM(F29:F34)</f>
        <v>0</v>
      </c>
      <c r="G35" s="59">
        <f>SUM(G29:G34)</f>
        <v>55748</v>
      </c>
      <c r="H35" s="60">
        <f>SUM(H29:H34)</f>
        <v>14350481</v>
      </c>
      <c r="I35" s="106"/>
    </row>
    <row r="36" spans="1:9" x14ac:dyDescent="0.25">
      <c r="C36" t="str">
        <f t="shared" si="6"/>
        <v>College of Health &amp; Sciences</v>
      </c>
      <c r="D36" s="1"/>
      <c r="E36" s="1"/>
      <c r="F36" s="1"/>
      <c r="G36" s="1"/>
      <c r="H36" s="17"/>
      <c r="I36" s="106"/>
    </row>
    <row r="37" spans="1:9" x14ac:dyDescent="0.25">
      <c r="A37" s="6" t="s">
        <v>9</v>
      </c>
      <c r="B37" t="s">
        <v>10</v>
      </c>
      <c r="C37" t="str">
        <f t="shared" si="6"/>
        <v>College of Health &amp; SciencesSalaries and Wages</v>
      </c>
      <c r="D37" s="1">
        <v>11276450</v>
      </c>
      <c r="E37" s="1"/>
      <c r="F37" s="1">
        <v>10471</v>
      </c>
      <c r="G37" s="1"/>
      <c r="H37" s="17">
        <f>SUM(D37:G37)</f>
        <v>11286921</v>
      </c>
      <c r="I37" s="106"/>
    </row>
    <row r="38" spans="1:9" x14ac:dyDescent="0.25">
      <c r="B38" t="s">
        <v>11</v>
      </c>
      <c r="C38" t="str">
        <f t="shared" si="6"/>
        <v>College of Health &amp; SciencesStaff Benefits</v>
      </c>
      <c r="D38" s="1">
        <v>2582658</v>
      </c>
      <c r="E38" s="1"/>
      <c r="F38" s="1"/>
      <c r="G38" s="1"/>
      <c r="H38" s="17">
        <f t="shared" ref="H38:H43" si="8">SUM(D38:G38)</f>
        <v>2582658</v>
      </c>
      <c r="I38" s="106"/>
    </row>
    <row r="39" spans="1:9" x14ac:dyDescent="0.25">
      <c r="B39" t="s">
        <v>92</v>
      </c>
      <c r="C39" t="str">
        <f t="shared" si="6"/>
        <v>College of Health &amp; SciencesServices, Supplies, Materials, &amp; Equip.</v>
      </c>
      <c r="D39" s="1">
        <v>431223</v>
      </c>
      <c r="E39" s="1"/>
      <c r="F39" s="1">
        <v>59877</v>
      </c>
      <c r="G39" s="1">
        <v>55248</v>
      </c>
      <c r="H39" s="17">
        <f t="shared" si="8"/>
        <v>546348</v>
      </c>
      <c r="I39" s="106"/>
    </row>
    <row r="40" spans="1:9" x14ac:dyDescent="0.25">
      <c r="B40" t="s">
        <v>13</v>
      </c>
      <c r="C40" t="str">
        <f t="shared" si="6"/>
        <v>College of Health &amp; SciencesScholarships &amp; Fellowships</v>
      </c>
      <c r="D40" s="1"/>
      <c r="E40" s="1"/>
      <c r="F40" s="1"/>
      <c r="G40" s="1"/>
      <c r="H40" s="17">
        <f t="shared" si="8"/>
        <v>0</v>
      </c>
      <c r="I40" s="106"/>
    </row>
    <row r="41" spans="1:9" x14ac:dyDescent="0.25">
      <c r="B41" t="s">
        <v>29</v>
      </c>
      <c r="C41" t="str">
        <f t="shared" si="6"/>
        <v>College of Health &amp; SciencesDebt Service</v>
      </c>
      <c r="D41" s="1"/>
      <c r="E41" s="1"/>
      <c r="F41" s="1"/>
      <c r="G41" s="1"/>
      <c r="H41" s="17">
        <f t="shared" si="8"/>
        <v>0</v>
      </c>
      <c r="I41" s="106"/>
    </row>
    <row r="42" spans="1:9" x14ac:dyDescent="0.25">
      <c r="B42" t="s">
        <v>12</v>
      </c>
      <c r="C42" t="str">
        <f t="shared" si="6"/>
        <v>College of Health &amp; SciencesUtilities</v>
      </c>
      <c r="D42" s="1"/>
      <c r="E42" s="1"/>
      <c r="F42" s="1"/>
      <c r="G42" s="1"/>
      <c r="H42" s="17">
        <f t="shared" si="8"/>
        <v>0</v>
      </c>
      <c r="I42" s="106"/>
    </row>
    <row r="43" spans="1:9" x14ac:dyDescent="0.25">
      <c r="B43" t="s">
        <v>14</v>
      </c>
      <c r="C43" t="str">
        <f t="shared" si="6"/>
        <v>College of Health &amp; SciencesOther Expenses</v>
      </c>
      <c r="D43" s="1">
        <v>4402</v>
      </c>
      <c r="E43" s="1"/>
      <c r="F43" s="1">
        <v>8401</v>
      </c>
      <c r="G43" s="1">
        <v>500</v>
      </c>
      <c r="H43" s="17">
        <f t="shared" si="8"/>
        <v>13303</v>
      </c>
      <c r="I43" s="106"/>
    </row>
    <row r="44" spans="1:9" x14ac:dyDescent="0.25">
      <c r="A44" s="57" t="s">
        <v>15</v>
      </c>
      <c r="B44" s="58"/>
      <c r="C44" t="str">
        <f t="shared" si="6"/>
        <v>College of Health &amp; Sciences</v>
      </c>
      <c r="D44" s="59">
        <f>SUM(D37:D43)</f>
        <v>14294733</v>
      </c>
      <c r="E44" s="59">
        <f>SUM(E37:E43)</f>
        <v>0</v>
      </c>
      <c r="F44" s="59">
        <f>SUM(F37:F43)</f>
        <v>78749</v>
      </c>
      <c r="G44" s="59">
        <f>SUM(G37:G43)</f>
        <v>55748</v>
      </c>
      <c r="H44" s="60">
        <f>SUM(H37:H43)</f>
        <v>14429230</v>
      </c>
      <c r="I44" s="106"/>
    </row>
    <row r="45" spans="1:9" x14ac:dyDescent="0.25">
      <c r="C45" t="str">
        <f t="shared" si="6"/>
        <v>College of Health &amp; Sciences</v>
      </c>
      <c r="I45" s="106"/>
    </row>
    <row r="46" spans="1:9" x14ac:dyDescent="0.25">
      <c r="A46" s="6" t="s">
        <v>34</v>
      </c>
      <c r="B46" t="s">
        <v>35</v>
      </c>
      <c r="C46" t="str">
        <f t="shared" si="6"/>
        <v>College of Health &amp; SciencesTransfers In</v>
      </c>
      <c r="D46" s="14"/>
      <c r="E46" s="14"/>
      <c r="F46" s="14"/>
      <c r="G46" s="14"/>
      <c r="H46" s="17">
        <f>SUM(D46:G46)</f>
        <v>0</v>
      </c>
      <c r="I46" s="106"/>
    </row>
    <row r="47" spans="1:9" x14ac:dyDescent="0.25">
      <c r="B47" t="s">
        <v>93</v>
      </c>
      <c r="C47" t="str">
        <f t="shared" si="6"/>
        <v>College of Health &amp; SciencesTransfers Out to Capital</v>
      </c>
      <c r="D47" s="14"/>
      <c r="E47" s="14"/>
      <c r="F47" s="14"/>
      <c r="G47" s="14"/>
      <c r="H47" s="17">
        <f>SUM(D47:G47)</f>
        <v>0</v>
      </c>
      <c r="I47" s="106"/>
    </row>
    <row r="48" spans="1:9" x14ac:dyDescent="0.25">
      <c r="B48" t="s">
        <v>94</v>
      </c>
      <c r="C48" t="str">
        <f t="shared" si="6"/>
        <v>College of Health &amp; SciencesTransfers Out (Other)</v>
      </c>
      <c r="D48" s="14"/>
      <c r="E48" s="14"/>
      <c r="F48" s="14"/>
      <c r="G48" s="14"/>
      <c r="H48" s="17">
        <f t="shared" ref="H48" si="9">SUM(D48:G48)</f>
        <v>0</v>
      </c>
      <c r="I48" s="106"/>
    </row>
    <row r="49" spans="1:9" x14ac:dyDescent="0.25">
      <c r="A49" s="57" t="s">
        <v>36</v>
      </c>
      <c r="B49" s="58"/>
      <c r="C49" t="str">
        <f t="shared" si="6"/>
        <v>College of Health &amp; Sciences</v>
      </c>
      <c r="D49" s="59">
        <f>D46-D48-D47</f>
        <v>0</v>
      </c>
      <c r="E49" s="59">
        <f t="shared" ref="E49" si="10">E46-E48-E47</f>
        <v>0</v>
      </c>
      <c r="F49" s="59">
        <f t="shared" ref="F49" si="11">F46-F48-F47</f>
        <v>0</v>
      </c>
      <c r="G49" s="59">
        <f t="shared" ref="G49" si="12">G46-G48-G47</f>
        <v>0</v>
      </c>
      <c r="H49" s="60">
        <f>SUM(D49:G49)</f>
        <v>0</v>
      </c>
      <c r="I49" s="106"/>
    </row>
    <row r="50" spans="1:9" x14ac:dyDescent="0.25">
      <c r="C50" t="str">
        <f t="shared" si="6"/>
        <v>College of Health &amp; Sciences</v>
      </c>
      <c r="D50" s="15"/>
      <c r="E50" s="15"/>
      <c r="F50" s="15"/>
      <c r="G50" s="15"/>
      <c r="H50" s="20"/>
      <c r="I50" s="106"/>
    </row>
    <row r="51" spans="1:9" ht="15.75" thickBot="1" x14ac:dyDescent="0.3">
      <c r="A51" s="8" t="s">
        <v>66</v>
      </c>
      <c r="B51" s="3"/>
      <c r="C51" t="str">
        <f t="shared" si="6"/>
        <v>College of Health &amp; Sciences</v>
      </c>
      <c r="D51" s="4">
        <f>D35-D44+D49</f>
        <v>0</v>
      </c>
      <c r="E51" s="4">
        <f>E35-E44+E49</f>
        <v>0</v>
      </c>
      <c r="F51" s="4">
        <f>F35-F44+F49</f>
        <v>-78749</v>
      </c>
      <c r="G51" s="4">
        <f>G35-G44+G49</f>
        <v>0</v>
      </c>
      <c r="H51" s="18">
        <f>SUM(D51:G51)</f>
        <v>-78749</v>
      </c>
    </row>
    <row r="52" spans="1:9" ht="15.75" thickTop="1" x14ac:dyDescent="0.25">
      <c r="C52" t="str">
        <f>$A$28&amp;B52</f>
        <v>College of Health &amp; Sciences</v>
      </c>
    </row>
    <row r="53" spans="1:9" ht="30" x14ac:dyDescent="0.25">
      <c r="A53" s="9" t="s">
        <v>110</v>
      </c>
      <c r="B53" s="10"/>
      <c r="C53" t="str">
        <f>$A$53&amp;B53</f>
        <v>School of Business</v>
      </c>
      <c r="D53" s="11" t="s">
        <v>0</v>
      </c>
      <c r="E53" s="11" t="s">
        <v>32</v>
      </c>
      <c r="F53" s="11" t="s">
        <v>86</v>
      </c>
      <c r="G53" s="11" t="s">
        <v>28</v>
      </c>
      <c r="H53" s="21" t="s">
        <v>16</v>
      </c>
      <c r="I53" s="55" t="s">
        <v>45</v>
      </c>
    </row>
    <row r="54" spans="1:9" ht="15" customHeight="1" x14ac:dyDescent="0.25">
      <c r="A54" s="6" t="s">
        <v>1</v>
      </c>
      <c r="B54" t="s">
        <v>33</v>
      </c>
      <c r="C54" t="str">
        <f t="shared" ref="C54:C76" si="13">$A$53&amp;B54</f>
        <v>School of BusinessState Appropriation, Tuition, &amp; Fees</v>
      </c>
      <c r="D54" s="1">
        <v>6296626</v>
      </c>
      <c r="E54" s="1"/>
      <c r="F54" s="1"/>
      <c r="G54" s="1"/>
      <c r="H54" s="17">
        <f t="shared" ref="H54:H59" si="14">SUM(D54:G54)</f>
        <v>6296626</v>
      </c>
      <c r="I54" s="106" t="s">
        <v>46</v>
      </c>
    </row>
    <row r="55" spans="1:9" x14ac:dyDescent="0.25">
      <c r="B55" t="s">
        <v>4</v>
      </c>
      <c r="C55" t="str">
        <f t="shared" si="13"/>
        <v>School of BusinessSales &amp; Services</v>
      </c>
      <c r="D55" s="1"/>
      <c r="E55" s="1"/>
      <c r="F55" s="1"/>
      <c r="G55" s="1"/>
      <c r="H55" s="17">
        <f t="shared" si="14"/>
        <v>0</v>
      </c>
      <c r="I55" s="106"/>
    </row>
    <row r="56" spans="1:9" x14ac:dyDescent="0.25">
      <c r="B56" t="s">
        <v>30</v>
      </c>
      <c r="C56" t="str">
        <f t="shared" si="13"/>
        <v>School of BusinessPatient Services</v>
      </c>
      <c r="D56" s="1"/>
      <c r="E56" s="1"/>
      <c r="F56" s="1"/>
      <c r="G56" s="1"/>
      <c r="H56" s="17">
        <f t="shared" si="14"/>
        <v>0</v>
      </c>
      <c r="I56" s="106"/>
    </row>
    <row r="57" spans="1:9" x14ac:dyDescent="0.25">
      <c r="B57" t="s">
        <v>5</v>
      </c>
      <c r="C57" t="str">
        <f t="shared" si="13"/>
        <v>School of BusinessContracts &amp; Grants</v>
      </c>
      <c r="D57" s="1"/>
      <c r="E57" s="1"/>
      <c r="F57" s="1"/>
      <c r="G57" s="1"/>
      <c r="H57" s="17">
        <f t="shared" si="14"/>
        <v>0</v>
      </c>
      <c r="I57" s="106"/>
    </row>
    <row r="58" spans="1:9" x14ac:dyDescent="0.25">
      <c r="B58" t="s">
        <v>6</v>
      </c>
      <c r="C58" t="str">
        <f t="shared" si="13"/>
        <v>School of BusinessGifts &amp; Investments</v>
      </c>
      <c r="D58" s="1"/>
      <c r="E58" s="1"/>
      <c r="F58" s="1"/>
      <c r="G58" s="1"/>
      <c r="H58" s="17">
        <f t="shared" si="14"/>
        <v>0</v>
      </c>
      <c r="I58" s="106"/>
    </row>
    <row r="59" spans="1:9" x14ac:dyDescent="0.25">
      <c r="B59" s="2" t="s">
        <v>7</v>
      </c>
      <c r="C59" t="str">
        <f t="shared" si="13"/>
        <v>School of BusinessOther Revenues</v>
      </c>
      <c r="D59" s="1"/>
      <c r="E59" s="1"/>
      <c r="F59" s="1"/>
      <c r="G59" s="1">
        <v>301286</v>
      </c>
      <c r="H59" s="17">
        <f t="shared" si="14"/>
        <v>301286</v>
      </c>
      <c r="I59" s="106"/>
    </row>
    <row r="60" spans="1:9" x14ac:dyDescent="0.25">
      <c r="A60" s="57" t="s">
        <v>8</v>
      </c>
      <c r="B60" s="58"/>
      <c r="C60" t="str">
        <f t="shared" si="13"/>
        <v>School of Business</v>
      </c>
      <c r="D60" s="59">
        <f>SUM(D54:D59)</f>
        <v>6296626</v>
      </c>
      <c r="E60" s="59">
        <f>SUM(E54:E59)</f>
        <v>0</v>
      </c>
      <c r="F60" s="59">
        <f>SUM(F54:F59)</f>
        <v>0</v>
      </c>
      <c r="G60" s="59">
        <f>SUM(G54:G59)</f>
        <v>301286</v>
      </c>
      <c r="H60" s="60">
        <f>SUM(H54:H59)</f>
        <v>6597912</v>
      </c>
      <c r="I60" s="106"/>
    </row>
    <row r="61" spans="1:9" x14ac:dyDescent="0.25">
      <c r="C61" t="str">
        <f t="shared" si="13"/>
        <v>School of Business</v>
      </c>
      <c r="D61" s="1"/>
      <c r="E61" s="1"/>
      <c r="F61" s="1"/>
      <c r="G61" s="1"/>
      <c r="H61" s="17"/>
      <c r="I61" s="106"/>
    </row>
    <row r="62" spans="1:9" x14ac:dyDescent="0.25">
      <c r="A62" s="6" t="s">
        <v>9</v>
      </c>
      <c r="B62" t="s">
        <v>10</v>
      </c>
      <c r="C62" t="str">
        <f t="shared" si="13"/>
        <v>School of BusinessSalaries and Wages</v>
      </c>
      <c r="D62" s="1">
        <v>5051926</v>
      </c>
      <c r="E62" s="1"/>
      <c r="F62" s="1"/>
      <c r="G62" s="1">
        <v>257291</v>
      </c>
      <c r="H62" s="17">
        <f>SUM(D62:G62)</f>
        <v>5309217</v>
      </c>
      <c r="I62" s="106"/>
    </row>
    <row r="63" spans="1:9" x14ac:dyDescent="0.25">
      <c r="B63" t="s">
        <v>11</v>
      </c>
      <c r="C63" t="str">
        <f t="shared" si="13"/>
        <v>School of BusinessStaff Benefits</v>
      </c>
      <c r="D63" s="1">
        <v>994108</v>
      </c>
      <c r="E63" s="1"/>
      <c r="F63" s="1"/>
      <c r="G63" s="1">
        <v>43995</v>
      </c>
      <c r="H63" s="17">
        <f t="shared" ref="H63:H68" si="15">SUM(D63:G63)</f>
        <v>1038103</v>
      </c>
      <c r="I63" s="106"/>
    </row>
    <row r="64" spans="1:9" x14ac:dyDescent="0.25">
      <c r="B64" t="s">
        <v>92</v>
      </c>
      <c r="C64" t="str">
        <f t="shared" si="13"/>
        <v>School of BusinessServices, Supplies, Materials, &amp; Equip.</v>
      </c>
      <c r="D64" s="1">
        <v>222188</v>
      </c>
      <c r="E64" s="1">
        <v>7918</v>
      </c>
      <c r="F64" s="1"/>
      <c r="G64" s="1"/>
      <c r="H64" s="17">
        <f t="shared" si="15"/>
        <v>230106</v>
      </c>
      <c r="I64" s="106"/>
    </row>
    <row r="65" spans="1:9" x14ac:dyDescent="0.25">
      <c r="B65" t="s">
        <v>13</v>
      </c>
      <c r="C65" t="str">
        <f t="shared" si="13"/>
        <v>School of BusinessScholarships &amp; Fellowships</v>
      </c>
      <c r="D65" s="1">
        <v>17000</v>
      </c>
      <c r="E65" s="1"/>
      <c r="F65" s="1"/>
      <c r="G65" s="1"/>
      <c r="H65" s="17">
        <f t="shared" si="15"/>
        <v>17000</v>
      </c>
      <c r="I65" s="106"/>
    </row>
    <row r="66" spans="1:9" x14ac:dyDescent="0.25">
      <c r="B66" t="s">
        <v>29</v>
      </c>
      <c r="C66" t="str">
        <f t="shared" si="13"/>
        <v>School of BusinessDebt Service</v>
      </c>
      <c r="D66" s="1"/>
      <c r="E66" s="1"/>
      <c r="F66" s="1"/>
      <c r="G66" s="1"/>
      <c r="H66" s="17">
        <f t="shared" si="15"/>
        <v>0</v>
      </c>
      <c r="I66" s="106"/>
    </row>
    <row r="67" spans="1:9" x14ac:dyDescent="0.25">
      <c r="B67" t="s">
        <v>12</v>
      </c>
      <c r="C67" t="str">
        <f t="shared" si="13"/>
        <v>School of BusinessUtilities</v>
      </c>
      <c r="D67" s="1"/>
      <c r="E67" s="1"/>
      <c r="F67" s="1"/>
      <c r="G67" s="1"/>
      <c r="H67" s="17">
        <f t="shared" si="15"/>
        <v>0</v>
      </c>
      <c r="I67" s="106"/>
    </row>
    <row r="68" spans="1:9" x14ac:dyDescent="0.25">
      <c r="B68" t="s">
        <v>14</v>
      </c>
      <c r="C68" t="str">
        <f t="shared" si="13"/>
        <v>School of BusinessOther Expenses</v>
      </c>
      <c r="D68" s="1">
        <v>11404</v>
      </c>
      <c r="E68" s="1"/>
      <c r="F68" s="1"/>
      <c r="G68" s="1"/>
      <c r="H68" s="17">
        <f t="shared" si="15"/>
        <v>11404</v>
      </c>
      <c r="I68" s="106"/>
    </row>
    <row r="69" spans="1:9" x14ac:dyDescent="0.25">
      <c r="A69" s="57" t="s">
        <v>15</v>
      </c>
      <c r="B69" s="58"/>
      <c r="C69" t="str">
        <f t="shared" si="13"/>
        <v>School of Business</v>
      </c>
      <c r="D69" s="59">
        <f>SUM(D62:D68)</f>
        <v>6296626</v>
      </c>
      <c r="E69" s="59">
        <f>SUM(E62:E68)</f>
        <v>7918</v>
      </c>
      <c r="F69" s="59">
        <f>SUM(F62:F68)</f>
        <v>0</v>
      </c>
      <c r="G69" s="59">
        <f>SUM(G62:G68)</f>
        <v>301286</v>
      </c>
      <c r="H69" s="60">
        <f>SUM(H62:H68)</f>
        <v>6605830</v>
      </c>
      <c r="I69" s="106"/>
    </row>
    <row r="70" spans="1:9" x14ac:dyDescent="0.25">
      <c r="C70" t="str">
        <f t="shared" si="13"/>
        <v>School of Business</v>
      </c>
      <c r="I70" s="106"/>
    </row>
    <row r="71" spans="1:9" x14ac:dyDescent="0.25">
      <c r="A71" s="6" t="s">
        <v>34</v>
      </c>
      <c r="B71" t="s">
        <v>35</v>
      </c>
      <c r="C71" t="str">
        <f t="shared" si="13"/>
        <v>School of BusinessTransfers In</v>
      </c>
      <c r="D71" s="14"/>
      <c r="E71" s="14"/>
      <c r="F71" s="14"/>
      <c r="G71" s="14"/>
      <c r="H71" s="17">
        <f>SUM(D71:G71)</f>
        <v>0</v>
      </c>
      <c r="I71" s="106"/>
    </row>
    <row r="72" spans="1:9" x14ac:dyDescent="0.25">
      <c r="B72" t="s">
        <v>93</v>
      </c>
      <c r="C72" t="str">
        <f t="shared" si="13"/>
        <v>School of BusinessTransfers Out to Capital</v>
      </c>
      <c r="D72" s="14"/>
      <c r="E72" s="14"/>
      <c r="F72" s="14"/>
      <c r="G72" s="14"/>
      <c r="H72" s="17">
        <f>SUM(D72:G72)</f>
        <v>0</v>
      </c>
      <c r="I72" s="106"/>
    </row>
    <row r="73" spans="1:9" x14ac:dyDescent="0.25">
      <c r="B73" t="s">
        <v>94</v>
      </c>
      <c r="C73" t="str">
        <f t="shared" si="13"/>
        <v>School of BusinessTransfers Out (Other)</v>
      </c>
      <c r="D73" s="14"/>
      <c r="E73" s="14"/>
      <c r="F73" s="14"/>
      <c r="G73" s="14"/>
      <c r="H73" s="17">
        <f t="shared" ref="H73" si="16">SUM(D73:G73)</f>
        <v>0</v>
      </c>
      <c r="I73" s="106"/>
    </row>
    <row r="74" spans="1:9" x14ac:dyDescent="0.25">
      <c r="A74" s="57" t="s">
        <v>36</v>
      </c>
      <c r="B74" s="58"/>
      <c r="C74" t="str">
        <f t="shared" si="13"/>
        <v>School of Business</v>
      </c>
      <c r="D74" s="59">
        <f>D71-D73-D72</f>
        <v>0</v>
      </c>
      <c r="E74" s="59">
        <f t="shared" ref="E74" si="17">E71-E73-E72</f>
        <v>0</v>
      </c>
      <c r="F74" s="59">
        <f t="shared" ref="F74" si="18">F71-F73-F72</f>
        <v>0</v>
      </c>
      <c r="G74" s="59">
        <f t="shared" ref="G74" si="19">G71-G73-G72</f>
        <v>0</v>
      </c>
      <c r="H74" s="60">
        <f>SUM(D74:G74)</f>
        <v>0</v>
      </c>
      <c r="I74" s="106"/>
    </row>
    <row r="75" spans="1:9" x14ac:dyDescent="0.25">
      <c r="C75" t="str">
        <f t="shared" si="13"/>
        <v>School of Business</v>
      </c>
      <c r="D75" s="15"/>
      <c r="E75" s="15"/>
      <c r="F75" s="15"/>
      <c r="G75" s="15"/>
      <c r="H75" s="20"/>
      <c r="I75" s="106"/>
    </row>
    <row r="76" spans="1:9" ht="15.75" thickBot="1" x14ac:dyDescent="0.3">
      <c r="A76" s="8" t="s">
        <v>66</v>
      </c>
      <c r="B76" s="3"/>
      <c r="C76" t="str">
        <f t="shared" si="13"/>
        <v>School of Business</v>
      </c>
      <c r="D76" s="4">
        <f>D60-D69+D74</f>
        <v>0</v>
      </c>
      <c r="E76" s="4">
        <f>E60-E69+E74</f>
        <v>-7918</v>
      </c>
      <c r="F76" s="4">
        <f>F60-F69+F74</f>
        <v>0</v>
      </c>
      <c r="G76" s="4">
        <f>G60-G69+G74</f>
        <v>0</v>
      </c>
      <c r="H76" s="18">
        <f>SUM(D76:G76)</f>
        <v>-7918</v>
      </c>
    </row>
    <row r="77" spans="1:9" ht="15.75" thickTop="1" x14ac:dyDescent="0.25">
      <c r="C77" t="str">
        <f>$A$53&amp;B77</f>
        <v>School of Business</v>
      </c>
    </row>
    <row r="78" spans="1:9" ht="30" x14ac:dyDescent="0.25">
      <c r="A78" s="9" t="s">
        <v>106</v>
      </c>
      <c r="B78" s="10"/>
      <c r="C78" t="str">
        <f>$A$78&amp;B78</f>
        <v>School of Education</v>
      </c>
      <c r="D78" s="11" t="s">
        <v>0</v>
      </c>
      <c r="E78" s="11" t="s">
        <v>32</v>
      </c>
      <c r="F78" s="11" t="s">
        <v>86</v>
      </c>
      <c r="G78" s="11" t="s">
        <v>28</v>
      </c>
      <c r="H78" s="21" t="s">
        <v>16</v>
      </c>
      <c r="I78" s="55" t="s">
        <v>45</v>
      </c>
    </row>
    <row r="79" spans="1:9" ht="15" customHeight="1" x14ac:dyDescent="0.25">
      <c r="A79" s="6" t="s">
        <v>1</v>
      </c>
      <c r="B79" t="s">
        <v>33</v>
      </c>
      <c r="C79" t="str">
        <f t="shared" ref="C79:C102" si="20">$A$78&amp;B79</f>
        <v>School of EducationState Appropriation, Tuition, &amp; Fees</v>
      </c>
      <c r="D79" s="1">
        <v>4110462</v>
      </c>
      <c r="E79" s="1"/>
      <c r="F79" s="1"/>
      <c r="G79" s="1"/>
      <c r="H79" s="17">
        <f t="shared" ref="H79:H84" si="21">SUM(D79:G79)</f>
        <v>4110462</v>
      </c>
      <c r="I79" s="106" t="s">
        <v>46</v>
      </c>
    </row>
    <row r="80" spans="1:9" x14ac:dyDescent="0.25">
      <c r="B80" t="s">
        <v>4</v>
      </c>
      <c r="C80" t="str">
        <f t="shared" si="20"/>
        <v>School of EducationSales &amp; Services</v>
      </c>
      <c r="D80" s="1"/>
      <c r="E80" s="1"/>
      <c r="F80" s="1"/>
      <c r="G80" s="1"/>
      <c r="H80" s="17">
        <f t="shared" si="21"/>
        <v>0</v>
      </c>
      <c r="I80" s="106"/>
    </row>
    <row r="81" spans="1:9" x14ac:dyDescent="0.25">
      <c r="B81" t="s">
        <v>30</v>
      </c>
      <c r="C81" t="str">
        <f t="shared" si="20"/>
        <v>School of EducationPatient Services</v>
      </c>
      <c r="D81" s="1"/>
      <c r="E81" s="1"/>
      <c r="F81" s="1"/>
      <c r="G81" s="1"/>
      <c r="H81" s="17">
        <f t="shared" si="21"/>
        <v>0</v>
      </c>
      <c r="I81" s="106"/>
    </row>
    <row r="82" spans="1:9" x14ac:dyDescent="0.25">
      <c r="B82" t="s">
        <v>5</v>
      </c>
      <c r="C82" t="str">
        <f t="shared" si="20"/>
        <v>School of EducationContracts &amp; Grants</v>
      </c>
      <c r="D82" s="1"/>
      <c r="E82" s="1"/>
      <c r="F82" s="1"/>
      <c r="G82" s="1"/>
      <c r="H82" s="17">
        <f t="shared" si="21"/>
        <v>0</v>
      </c>
      <c r="I82" s="106"/>
    </row>
    <row r="83" spans="1:9" x14ac:dyDescent="0.25">
      <c r="B83" t="s">
        <v>6</v>
      </c>
      <c r="C83" t="str">
        <f t="shared" si="20"/>
        <v>School of EducationGifts &amp; Investments</v>
      </c>
      <c r="D83" s="1"/>
      <c r="E83" s="1"/>
      <c r="F83" s="1"/>
      <c r="G83" s="1"/>
      <c r="H83" s="17">
        <f t="shared" si="21"/>
        <v>0</v>
      </c>
      <c r="I83" s="106"/>
    </row>
    <row r="84" spans="1:9" x14ac:dyDescent="0.25">
      <c r="B84" s="2" t="s">
        <v>7</v>
      </c>
      <c r="C84" t="str">
        <f t="shared" si="20"/>
        <v>School of EducationOther Revenues</v>
      </c>
      <c r="D84" s="1"/>
      <c r="E84" s="1"/>
      <c r="F84" s="1"/>
      <c r="G84" s="1"/>
      <c r="H84" s="17">
        <f t="shared" si="21"/>
        <v>0</v>
      </c>
      <c r="I84" s="106"/>
    </row>
    <row r="85" spans="1:9" x14ac:dyDescent="0.25">
      <c r="A85" s="57" t="s">
        <v>8</v>
      </c>
      <c r="B85" s="58"/>
      <c r="C85" t="str">
        <f t="shared" si="20"/>
        <v>School of Education</v>
      </c>
      <c r="D85" s="59">
        <f>SUM(D79:D84)</f>
        <v>4110462</v>
      </c>
      <c r="E85" s="59">
        <f>SUM(E79:E84)</f>
        <v>0</v>
      </c>
      <c r="F85" s="59">
        <f>SUM(F79:F84)</f>
        <v>0</v>
      </c>
      <c r="G85" s="59">
        <f>SUM(G79:G84)</f>
        <v>0</v>
      </c>
      <c r="H85" s="60">
        <f>SUM(H79:H84)</f>
        <v>4110462</v>
      </c>
      <c r="I85" s="106"/>
    </row>
    <row r="86" spans="1:9" x14ac:dyDescent="0.25">
      <c r="C86" t="str">
        <f t="shared" si="20"/>
        <v>School of Education</v>
      </c>
      <c r="D86" s="1"/>
      <c r="E86" s="1"/>
      <c r="F86" s="1"/>
      <c r="G86" s="1"/>
      <c r="H86" s="17"/>
      <c r="I86" s="106"/>
    </row>
    <row r="87" spans="1:9" x14ac:dyDescent="0.25">
      <c r="A87" s="6" t="s">
        <v>9</v>
      </c>
      <c r="B87" t="s">
        <v>10</v>
      </c>
      <c r="C87" t="str">
        <f t="shared" si="20"/>
        <v>School of EducationSalaries and Wages</v>
      </c>
      <c r="D87" s="1">
        <v>3315636</v>
      </c>
      <c r="E87" s="1"/>
      <c r="F87" s="1"/>
      <c r="G87" s="1"/>
      <c r="H87" s="17">
        <f>SUM(D87:G87)</f>
        <v>3315636</v>
      </c>
      <c r="I87" s="106"/>
    </row>
    <row r="88" spans="1:9" x14ac:dyDescent="0.25">
      <c r="B88" t="s">
        <v>11</v>
      </c>
      <c r="C88" t="str">
        <f t="shared" si="20"/>
        <v>School of EducationStaff Benefits</v>
      </c>
      <c r="D88" s="1">
        <v>624000</v>
      </c>
      <c r="E88" s="1"/>
      <c r="F88" s="1"/>
      <c r="G88" s="1"/>
      <c r="H88" s="17">
        <f t="shared" ref="H88:H93" si="22">SUM(D88:G88)</f>
        <v>624000</v>
      </c>
      <c r="I88" s="106"/>
    </row>
    <row r="89" spans="1:9" x14ac:dyDescent="0.25">
      <c r="B89" t="s">
        <v>92</v>
      </c>
      <c r="C89" t="str">
        <f t="shared" si="20"/>
        <v>School of EducationServices, Supplies, Materials, &amp; Equip.</v>
      </c>
      <c r="D89" s="1">
        <v>166126</v>
      </c>
      <c r="E89" s="1"/>
      <c r="F89" s="1"/>
      <c r="G89" s="1"/>
      <c r="H89" s="17">
        <f t="shared" si="22"/>
        <v>166126</v>
      </c>
      <c r="I89" s="106"/>
    </row>
    <row r="90" spans="1:9" x14ac:dyDescent="0.25">
      <c r="B90" t="s">
        <v>13</v>
      </c>
      <c r="C90" t="str">
        <f t="shared" si="20"/>
        <v>School of EducationScholarships &amp; Fellowships</v>
      </c>
      <c r="D90" s="1"/>
      <c r="E90" s="1"/>
      <c r="F90" s="1"/>
      <c r="G90" s="1"/>
      <c r="H90" s="17">
        <f t="shared" si="22"/>
        <v>0</v>
      </c>
      <c r="I90" s="106"/>
    </row>
    <row r="91" spans="1:9" x14ac:dyDescent="0.25">
      <c r="B91" t="s">
        <v>29</v>
      </c>
      <c r="C91" t="str">
        <f t="shared" si="20"/>
        <v>School of EducationDebt Service</v>
      </c>
      <c r="D91" s="1"/>
      <c r="E91" s="1"/>
      <c r="F91" s="1"/>
      <c r="G91" s="1"/>
      <c r="H91" s="17">
        <f t="shared" si="22"/>
        <v>0</v>
      </c>
      <c r="I91" s="106"/>
    </row>
    <row r="92" spans="1:9" x14ac:dyDescent="0.25">
      <c r="B92" t="s">
        <v>12</v>
      </c>
      <c r="C92" t="str">
        <f t="shared" si="20"/>
        <v>School of EducationUtilities</v>
      </c>
      <c r="D92" s="1"/>
      <c r="E92" s="1"/>
      <c r="F92" s="1"/>
      <c r="G92" s="1"/>
      <c r="H92" s="17">
        <f t="shared" si="22"/>
        <v>0</v>
      </c>
      <c r="I92" s="106"/>
    </row>
    <row r="93" spans="1:9" x14ac:dyDescent="0.25">
      <c r="B93" t="s">
        <v>14</v>
      </c>
      <c r="C93" t="str">
        <f t="shared" si="20"/>
        <v>School of EducationOther Expenses</v>
      </c>
      <c r="D93" s="1">
        <v>4700</v>
      </c>
      <c r="E93" s="1"/>
      <c r="F93" s="1"/>
      <c r="G93" s="1"/>
      <c r="H93" s="17">
        <f t="shared" si="22"/>
        <v>4700</v>
      </c>
      <c r="I93" s="106"/>
    </row>
    <row r="94" spans="1:9" x14ac:dyDescent="0.25">
      <c r="A94" s="57" t="s">
        <v>15</v>
      </c>
      <c r="B94" s="58"/>
      <c r="C94" t="str">
        <f t="shared" si="20"/>
        <v>School of Education</v>
      </c>
      <c r="D94" s="59">
        <f>SUM(D87:D93)</f>
        <v>4110462</v>
      </c>
      <c r="E94" s="59">
        <f>SUM(E87:E93)</f>
        <v>0</v>
      </c>
      <c r="F94" s="59">
        <f>SUM(F87:F93)</f>
        <v>0</v>
      </c>
      <c r="G94" s="59">
        <f>SUM(G87:G93)</f>
        <v>0</v>
      </c>
      <c r="H94" s="60">
        <f>SUM(H87:H93)</f>
        <v>4110462</v>
      </c>
      <c r="I94" s="106"/>
    </row>
    <row r="95" spans="1:9" x14ac:dyDescent="0.25">
      <c r="C95" t="str">
        <f t="shared" si="20"/>
        <v>School of Education</v>
      </c>
      <c r="I95" s="106"/>
    </row>
    <row r="96" spans="1:9" x14ac:dyDescent="0.25">
      <c r="A96" s="6" t="s">
        <v>34</v>
      </c>
      <c r="B96" t="s">
        <v>35</v>
      </c>
      <c r="C96" t="str">
        <f t="shared" si="20"/>
        <v>School of EducationTransfers In</v>
      </c>
      <c r="D96" s="14"/>
      <c r="E96" s="14"/>
      <c r="F96" s="14"/>
      <c r="G96" s="14"/>
      <c r="H96" s="17">
        <f>SUM(D96:G96)</f>
        <v>0</v>
      </c>
      <c r="I96" s="106"/>
    </row>
    <row r="97" spans="1:9" x14ac:dyDescent="0.25">
      <c r="B97" t="s">
        <v>93</v>
      </c>
      <c r="C97" t="str">
        <f t="shared" si="20"/>
        <v>School of EducationTransfers Out to Capital</v>
      </c>
      <c r="D97" s="14"/>
      <c r="E97" s="14"/>
      <c r="F97" s="14"/>
      <c r="G97" s="14"/>
      <c r="H97" s="17">
        <f>SUM(D97:G97)</f>
        <v>0</v>
      </c>
      <c r="I97" s="106"/>
    </row>
    <row r="98" spans="1:9" x14ac:dyDescent="0.25">
      <c r="B98" t="s">
        <v>94</v>
      </c>
      <c r="C98" t="str">
        <f t="shared" si="20"/>
        <v>School of EducationTransfers Out (Other)</v>
      </c>
      <c r="D98" s="14"/>
      <c r="E98" s="14"/>
      <c r="F98" s="14"/>
      <c r="G98" s="14"/>
      <c r="H98" s="17">
        <f t="shared" ref="H98" si="23">SUM(D98:G98)</f>
        <v>0</v>
      </c>
      <c r="I98" s="106"/>
    </row>
    <row r="99" spans="1:9" x14ac:dyDescent="0.25">
      <c r="A99" s="57" t="s">
        <v>36</v>
      </c>
      <c r="B99" s="58"/>
      <c r="C99" t="str">
        <f t="shared" si="20"/>
        <v>School of Education</v>
      </c>
      <c r="D99" s="59">
        <f>D96-D98-D97</f>
        <v>0</v>
      </c>
      <c r="E99" s="59">
        <f t="shared" ref="E99" si="24">E96-E98-E97</f>
        <v>0</v>
      </c>
      <c r="F99" s="59">
        <f t="shared" ref="F99" si="25">F96-F98-F97</f>
        <v>0</v>
      </c>
      <c r="G99" s="59">
        <f t="shared" ref="G99" si="26">G96-G98-G97</f>
        <v>0</v>
      </c>
      <c r="H99" s="60">
        <f>SUM(D99:G99)</f>
        <v>0</v>
      </c>
      <c r="I99" s="106"/>
    </row>
    <row r="100" spans="1:9" x14ac:dyDescent="0.25">
      <c r="C100" t="str">
        <f t="shared" si="20"/>
        <v>School of Education</v>
      </c>
      <c r="D100" s="15"/>
      <c r="E100" s="15"/>
      <c r="F100" s="15"/>
      <c r="G100" s="15"/>
      <c r="H100" s="20"/>
      <c r="I100" s="106"/>
    </row>
    <row r="101" spans="1:9" ht="15.75" thickBot="1" x14ac:dyDescent="0.3">
      <c r="A101" s="8" t="s">
        <v>66</v>
      </c>
      <c r="B101" s="3"/>
      <c r="C101" t="str">
        <f t="shared" si="20"/>
        <v>School of Education</v>
      </c>
      <c r="D101" s="4">
        <f>D85-D94+D99</f>
        <v>0</v>
      </c>
      <c r="E101" s="4">
        <f>E85-E94+E99</f>
        <v>0</v>
      </c>
      <c r="F101" s="4">
        <f>F85-F94+F99</f>
        <v>0</v>
      </c>
      <c r="G101" s="4">
        <f>G85-G94+G99</f>
        <v>0</v>
      </c>
      <c r="H101" s="18">
        <f>SUM(D101:G101)</f>
        <v>0</v>
      </c>
    </row>
    <row r="102" spans="1:9" ht="15.75" thickTop="1" x14ac:dyDescent="0.25">
      <c r="C102" t="str">
        <f t="shared" si="20"/>
        <v>School of Education</v>
      </c>
    </row>
    <row r="103" spans="1:9" ht="30" x14ac:dyDescent="0.25">
      <c r="A103" s="9" t="s">
        <v>111</v>
      </c>
      <c r="B103" s="10"/>
      <c r="C103" t="str">
        <f>$A$103&amp;B103</f>
        <v>School of Library/Information Science</v>
      </c>
      <c r="D103" s="11" t="s">
        <v>0</v>
      </c>
      <c r="E103" s="11" t="s">
        <v>32</v>
      </c>
      <c r="F103" s="11" t="s">
        <v>86</v>
      </c>
      <c r="G103" s="11" t="s">
        <v>28</v>
      </c>
      <c r="H103" s="21" t="s">
        <v>16</v>
      </c>
      <c r="I103" s="55" t="s">
        <v>45</v>
      </c>
    </row>
    <row r="104" spans="1:9" ht="15" customHeight="1" x14ac:dyDescent="0.25">
      <c r="A104" s="6" t="s">
        <v>1</v>
      </c>
      <c r="B104" t="s">
        <v>33</v>
      </c>
      <c r="C104" t="str">
        <f t="shared" ref="C104:C127" si="27">$A$103&amp;B104</f>
        <v>School of Library/Information ScienceState Appropriation, Tuition, &amp; Fees</v>
      </c>
      <c r="D104" s="1">
        <v>441121</v>
      </c>
      <c r="E104" s="1"/>
      <c r="F104" s="1"/>
      <c r="G104" s="1"/>
      <c r="H104" s="17">
        <f t="shared" ref="H104:H109" si="28">SUM(D104:G104)</f>
        <v>441121</v>
      </c>
      <c r="I104" s="106" t="s">
        <v>46</v>
      </c>
    </row>
    <row r="105" spans="1:9" x14ac:dyDescent="0.25">
      <c r="B105" t="s">
        <v>4</v>
      </c>
      <c r="C105" t="str">
        <f t="shared" si="27"/>
        <v>School of Library/Information ScienceSales &amp; Services</v>
      </c>
      <c r="D105" s="1"/>
      <c r="E105" s="1"/>
      <c r="F105" s="1"/>
      <c r="G105" s="1"/>
      <c r="H105" s="17">
        <f t="shared" si="28"/>
        <v>0</v>
      </c>
      <c r="I105" s="106"/>
    </row>
    <row r="106" spans="1:9" x14ac:dyDescent="0.25">
      <c r="B106" t="s">
        <v>30</v>
      </c>
      <c r="C106" t="str">
        <f t="shared" si="27"/>
        <v>School of Library/Information SciencePatient Services</v>
      </c>
      <c r="D106" s="1"/>
      <c r="E106" s="1"/>
      <c r="F106" s="1"/>
      <c r="G106" s="1"/>
      <c r="H106" s="17">
        <f t="shared" si="28"/>
        <v>0</v>
      </c>
      <c r="I106" s="106"/>
    </row>
    <row r="107" spans="1:9" x14ac:dyDescent="0.25">
      <c r="B107" t="s">
        <v>5</v>
      </c>
      <c r="C107" t="str">
        <f t="shared" si="27"/>
        <v>School of Library/Information ScienceContracts &amp; Grants</v>
      </c>
      <c r="D107" s="1"/>
      <c r="E107" s="1"/>
      <c r="F107" s="1"/>
      <c r="G107" s="1"/>
      <c r="H107" s="17">
        <f t="shared" si="28"/>
        <v>0</v>
      </c>
      <c r="I107" s="106"/>
    </row>
    <row r="108" spans="1:9" x14ac:dyDescent="0.25">
      <c r="B108" t="s">
        <v>6</v>
      </c>
      <c r="C108" t="str">
        <f t="shared" si="27"/>
        <v>School of Library/Information ScienceGifts &amp; Investments</v>
      </c>
      <c r="D108" s="1"/>
      <c r="E108" s="1"/>
      <c r="F108" s="1"/>
      <c r="G108" s="1"/>
      <c r="H108" s="17">
        <f t="shared" si="28"/>
        <v>0</v>
      </c>
      <c r="I108" s="106"/>
    </row>
    <row r="109" spans="1:9" x14ac:dyDescent="0.25">
      <c r="B109" s="2" t="s">
        <v>7</v>
      </c>
      <c r="C109" t="str">
        <f t="shared" si="27"/>
        <v>School of Library/Information ScienceOther Revenues</v>
      </c>
      <c r="D109" s="1"/>
      <c r="E109" s="1"/>
      <c r="F109" s="1"/>
      <c r="G109" s="1"/>
      <c r="H109" s="17">
        <f t="shared" si="28"/>
        <v>0</v>
      </c>
      <c r="I109" s="106"/>
    </row>
    <row r="110" spans="1:9" x14ac:dyDescent="0.25">
      <c r="A110" s="57" t="s">
        <v>8</v>
      </c>
      <c r="B110" s="58"/>
      <c r="C110" t="str">
        <f t="shared" si="27"/>
        <v>School of Library/Information Science</v>
      </c>
      <c r="D110" s="59">
        <f>SUM(D104:D109)</f>
        <v>441121</v>
      </c>
      <c r="E110" s="59">
        <f>SUM(E104:E109)</f>
        <v>0</v>
      </c>
      <c r="F110" s="59">
        <f>SUM(F104:F109)</f>
        <v>0</v>
      </c>
      <c r="G110" s="59">
        <f>SUM(G104:G109)</f>
        <v>0</v>
      </c>
      <c r="H110" s="60">
        <f>SUM(H104:H109)</f>
        <v>441121</v>
      </c>
      <c r="I110" s="106"/>
    </row>
    <row r="111" spans="1:9" x14ac:dyDescent="0.25">
      <c r="C111" t="str">
        <f t="shared" si="27"/>
        <v>School of Library/Information Science</v>
      </c>
      <c r="D111" s="1"/>
      <c r="E111" s="1"/>
      <c r="F111" s="1"/>
      <c r="G111" s="1"/>
      <c r="H111" s="17"/>
      <c r="I111" s="106"/>
    </row>
    <row r="112" spans="1:9" x14ac:dyDescent="0.25">
      <c r="A112" s="6" t="s">
        <v>9</v>
      </c>
      <c r="B112" t="s">
        <v>10</v>
      </c>
      <c r="C112" t="str">
        <f t="shared" si="27"/>
        <v>School of Library/Information ScienceSalaries and Wages</v>
      </c>
      <c r="D112" s="1">
        <v>305446</v>
      </c>
      <c r="E112" s="1"/>
      <c r="F112" s="1">
        <v>1092</v>
      </c>
      <c r="G112" s="1"/>
      <c r="H112" s="17">
        <f>SUM(D112:G112)</f>
        <v>306538</v>
      </c>
      <c r="I112" s="106"/>
    </row>
    <row r="113" spans="1:9" x14ac:dyDescent="0.25">
      <c r="B113" t="s">
        <v>11</v>
      </c>
      <c r="C113" t="str">
        <f t="shared" si="27"/>
        <v>School of Library/Information ScienceStaff Benefits</v>
      </c>
      <c r="D113" s="1">
        <v>86104</v>
      </c>
      <c r="E113" s="1"/>
      <c r="F113" s="1"/>
      <c r="G113" s="1"/>
      <c r="H113" s="17">
        <f t="shared" ref="H113:H118" si="29">SUM(D113:G113)</f>
        <v>86104</v>
      </c>
      <c r="I113" s="106"/>
    </row>
    <row r="114" spans="1:9" x14ac:dyDescent="0.25">
      <c r="B114" t="s">
        <v>92</v>
      </c>
      <c r="C114" t="str">
        <f t="shared" si="27"/>
        <v>School of Library/Information ScienceServices, Supplies, Materials, &amp; Equip.</v>
      </c>
      <c r="D114" s="1">
        <v>49571</v>
      </c>
      <c r="E114" s="1"/>
      <c r="F114" s="1">
        <v>4001</v>
      </c>
      <c r="G114" s="1"/>
      <c r="H114" s="17">
        <f t="shared" si="29"/>
        <v>53572</v>
      </c>
      <c r="I114" s="106"/>
    </row>
    <row r="115" spans="1:9" x14ac:dyDescent="0.25">
      <c r="B115" t="s">
        <v>13</v>
      </c>
      <c r="C115" t="str">
        <f t="shared" si="27"/>
        <v>School of Library/Information ScienceScholarships &amp; Fellowships</v>
      </c>
      <c r="D115" s="1"/>
      <c r="E115" s="1"/>
      <c r="F115" s="1"/>
      <c r="G115" s="1"/>
      <c r="H115" s="17">
        <f t="shared" si="29"/>
        <v>0</v>
      </c>
      <c r="I115" s="106"/>
    </row>
    <row r="116" spans="1:9" x14ac:dyDescent="0.25">
      <c r="B116" t="s">
        <v>29</v>
      </c>
      <c r="C116" t="str">
        <f t="shared" si="27"/>
        <v>School of Library/Information ScienceDebt Service</v>
      </c>
      <c r="D116" s="1"/>
      <c r="E116" s="1"/>
      <c r="F116" s="1"/>
      <c r="G116" s="1"/>
      <c r="H116" s="17">
        <f t="shared" si="29"/>
        <v>0</v>
      </c>
      <c r="I116" s="106"/>
    </row>
    <row r="117" spans="1:9" x14ac:dyDescent="0.25">
      <c r="B117" t="s">
        <v>12</v>
      </c>
      <c r="C117" t="str">
        <f t="shared" si="27"/>
        <v>School of Library/Information ScienceUtilities</v>
      </c>
      <c r="D117" s="1"/>
      <c r="E117" s="1"/>
      <c r="F117" s="1"/>
      <c r="G117" s="1"/>
      <c r="H117" s="17">
        <f t="shared" si="29"/>
        <v>0</v>
      </c>
      <c r="I117" s="106"/>
    </row>
    <row r="118" spans="1:9" x14ac:dyDescent="0.25">
      <c r="B118" t="s">
        <v>14</v>
      </c>
      <c r="C118" t="str">
        <f t="shared" si="27"/>
        <v>School of Library/Information ScienceOther Expenses</v>
      </c>
      <c r="D118" s="1"/>
      <c r="E118" s="1"/>
      <c r="F118" s="1"/>
      <c r="G118" s="1"/>
      <c r="H118" s="17">
        <f t="shared" si="29"/>
        <v>0</v>
      </c>
      <c r="I118" s="106"/>
    </row>
    <row r="119" spans="1:9" x14ac:dyDescent="0.25">
      <c r="A119" s="57" t="s">
        <v>15</v>
      </c>
      <c r="B119" s="58"/>
      <c r="C119" t="str">
        <f t="shared" si="27"/>
        <v>School of Library/Information Science</v>
      </c>
      <c r="D119" s="59">
        <f>SUM(D112:D118)</f>
        <v>441121</v>
      </c>
      <c r="E119" s="59">
        <f>SUM(E112:E118)</f>
        <v>0</v>
      </c>
      <c r="F119" s="59">
        <f>SUM(F112:F118)</f>
        <v>5093</v>
      </c>
      <c r="G119" s="59">
        <f>SUM(G112:G118)</f>
        <v>0</v>
      </c>
      <c r="H119" s="60">
        <f>SUM(H112:H118)</f>
        <v>446214</v>
      </c>
      <c r="I119" s="106"/>
    </row>
    <row r="120" spans="1:9" x14ac:dyDescent="0.25">
      <c r="C120" t="str">
        <f t="shared" si="27"/>
        <v>School of Library/Information Science</v>
      </c>
      <c r="I120" s="106"/>
    </row>
    <row r="121" spans="1:9" x14ac:dyDescent="0.25">
      <c r="A121" s="6" t="s">
        <v>34</v>
      </c>
      <c r="B121" t="s">
        <v>35</v>
      </c>
      <c r="C121" t="str">
        <f t="shared" si="27"/>
        <v>School of Library/Information ScienceTransfers In</v>
      </c>
      <c r="D121" s="14"/>
      <c r="E121" s="14"/>
      <c r="F121" s="14"/>
      <c r="G121" s="14"/>
      <c r="H121" s="17">
        <f>SUM(D121:G121)</f>
        <v>0</v>
      </c>
      <c r="I121" s="106"/>
    </row>
    <row r="122" spans="1:9" x14ac:dyDescent="0.25">
      <c r="B122" t="s">
        <v>93</v>
      </c>
      <c r="C122" t="str">
        <f t="shared" si="27"/>
        <v>School of Library/Information ScienceTransfers Out to Capital</v>
      </c>
      <c r="D122" s="14"/>
      <c r="E122" s="14"/>
      <c r="F122" s="14"/>
      <c r="G122" s="14"/>
      <c r="H122" s="17">
        <f>SUM(D122:G122)</f>
        <v>0</v>
      </c>
      <c r="I122" s="106"/>
    </row>
    <row r="123" spans="1:9" x14ac:dyDescent="0.25">
      <c r="B123" t="s">
        <v>94</v>
      </c>
      <c r="C123" t="str">
        <f t="shared" si="27"/>
        <v>School of Library/Information ScienceTransfers Out (Other)</v>
      </c>
      <c r="D123" s="14"/>
      <c r="E123" s="14"/>
      <c r="F123" s="14"/>
      <c r="G123" s="14"/>
      <c r="H123" s="17">
        <f t="shared" ref="H123" si="30">SUM(D123:G123)</f>
        <v>0</v>
      </c>
      <c r="I123" s="106"/>
    </row>
    <row r="124" spans="1:9" x14ac:dyDescent="0.25">
      <c r="A124" s="57" t="s">
        <v>36</v>
      </c>
      <c r="B124" s="58"/>
      <c r="C124" t="str">
        <f t="shared" si="27"/>
        <v>School of Library/Information Science</v>
      </c>
      <c r="D124" s="59">
        <f>D121-D123-D122</f>
        <v>0</v>
      </c>
      <c r="E124" s="59">
        <f t="shared" ref="E124" si="31">E121-E123-E122</f>
        <v>0</v>
      </c>
      <c r="F124" s="59">
        <f t="shared" ref="F124" si="32">F121-F123-F122</f>
        <v>0</v>
      </c>
      <c r="G124" s="59">
        <f t="shared" ref="G124" si="33">G121-G123-G122</f>
        <v>0</v>
      </c>
      <c r="H124" s="60">
        <f>SUM(D124:G124)</f>
        <v>0</v>
      </c>
      <c r="I124" s="106"/>
    </row>
    <row r="125" spans="1:9" x14ac:dyDescent="0.25">
      <c r="C125" t="str">
        <f t="shared" si="27"/>
        <v>School of Library/Information Science</v>
      </c>
      <c r="D125" s="15"/>
      <c r="E125" s="15"/>
      <c r="F125" s="15"/>
      <c r="G125" s="15"/>
      <c r="H125" s="20"/>
      <c r="I125" s="106"/>
    </row>
    <row r="126" spans="1:9" ht="15.75" thickBot="1" x14ac:dyDescent="0.3">
      <c r="A126" s="8" t="s">
        <v>66</v>
      </c>
      <c r="B126" s="3"/>
      <c r="C126" t="str">
        <f t="shared" si="27"/>
        <v>School of Library/Information Science</v>
      </c>
      <c r="D126" s="4">
        <f>D110-D119+D124</f>
        <v>0</v>
      </c>
      <c r="E126" s="4">
        <f>E110-E119+E124</f>
        <v>0</v>
      </c>
      <c r="F126" s="4">
        <f>F110-F119+F124</f>
        <v>-5093</v>
      </c>
      <c r="G126" s="4">
        <f>G110-G119+G124</f>
        <v>0</v>
      </c>
      <c r="H126" s="18">
        <f>SUM(D126:G126)</f>
        <v>-5093</v>
      </c>
    </row>
    <row r="127" spans="1:9" ht="15.75" thickTop="1" x14ac:dyDescent="0.25">
      <c r="C127" t="str">
        <f t="shared" si="27"/>
        <v>School of Library/Information Science</v>
      </c>
    </row>
    <row r="128" spans="1:9" ht="30" x14ac:dyDescent="0.25">
      <c r="A128" s="9" t="s">
        <v>112</v>
      </c>
      <c r="B128" s="10"/>
      <c r="C128" t="str">
        <f>$A$128&amp;B128</f>
        <v>Law School</v>
      </c>
      <c r="D128" s="11" t="s">
        <v>0</v>
      </c>
      <c r="E128" s="11" t="s">
        <v>32</v>
      </c>
      <c r="F128" s="11" t="s">
        <v>86</v>
      </c>
      <c r="G128" s="11" t="s">
        <v>28</v>
      </c>
      <c r="H128" s="21" t="s">
        <v>16</v>
      </c>
      <c r="I128" s="55" t="s">
        <v>45</v>
      </c>
    </row>
    <row r="129" spans="1:9" ht="15" customHeight="1" x14ac:dyDescent="0.25">
      <c r="A129" s="6" t="s">
        <v>1</v>
      </c>
      <c r="B129" t="s">
        <v>33</v>
      </c>
      <c r="C129" t="str">
        <f t="shared" ref="C129:C152" si="34">$A$128&amp;B129</f>
        <v>Law SchoolState Appropriation, Tuition, &amp; Fees</v>
      </c>
      <c r="D129" s="1">
        <v>11585446</v>
      </c>
      <c r="E129" s="1">
        <v>86539</v>
      </c>
      <c r="F129" s="1"/>
      <c r="G129" s="1">
        <v>89055</v>
      </c>
      <c r="H129" s="17">
        <f t="shared" ref="H129:H134" si="35">SUM(D129:G129)</f>
        <v>11761040</v>
      </c>
      <c r="I129" s="106" t="s">
        <v>46</v>
      </c>
    </row>
    <row r="130" spans="1:9" x14ac:dyDescent="0.25">
      <c r="B130" t="s">
        <v>4</v>
      </c>
      <c r="C130" t="str">
        <f t="shared" si="34"/>
        <v>Law SchoolSales &amp; Services</v>
      </c>
      <c r="D130" s="1"/>
      <c r="E130" s="1"/>
      <c r="F130" s="1"/>
      <c r="G130" s="1"/>
      <c r="H130" s="17">
        <f t="shared" si="35"/>
        <v>0</v>
      </c>
      <c r="I130" s="106"/>
    </row>
    <row r="131" spans="1:9" x14ac:dyDescent="0.25">
      <c r="B131" t="s">
        <v>30</v>
      </c>
      <c r="C131" t="str">
        <f t="shared" si="34"/>
        <v>Law SchoolPatient Services</v>
      </c>
      <c r="D131" s="1"/>
      <c r="E131" s="1"/>
      <c r="F131" s="1"/>
      <c r="G131" s="1"/>
      <c r="H131" s="17">
        <f t="shared" si="35"/>
        <v>0</v>
      </c>
      <c r="I131" s="106"/>
    </row>
    <row r="132" spans="1:9" x14ac:dyDescent="0.25">
      <c r="B132" t="s">
        <v>5</v>
      </c>
      <c r="C132" t="str">
        <f t="shared" si="34"/>
        <v>Law SchoolContracts &amp; Grants</v>
      </c>
      <c r="D132" s="1"/>
      <c r="E132" s="1"/>
      <c r="F132" s="1"/>
      <c r="G132" s="1"/>
      <c r="H132" s="17">
        <f t="shared" si="35"/>
        <v>0</v>
      </c>
      <c r="I132" s="106"/>
    </row>
    <row r="133" spans="1:9" x14ac:dyDescent="0.25">
      <c r="B133" t="s">
        <v>6</v>
      </c>
      <c r="C133" t="str">
        <f t="shared" si="34"/>
        <v>Law SchoolGifts &amp; Investments</v>
      </c>
      <c r="D133" s="1"/>
      <c r="E133" s="1"/>
      <c r="F133" s="1"/>
      <c r="G133" s="1"/>
      <c r="H133" s="17">
        <f t="shared" si="35"/>
        <v>0</v>
      </c>
      <c r="I133" s="106"/>
    </row>
    <row r="134" spans="1:9" x14ac:dyDescent="0.25">
      <c r="B134" s="2" t="s">
        <v>7</v>
      </c>
      <c r="C134" t="str">
        <f t="shared" si="34"/>
        <v>Law SchoolOther Revenues</v>
      </c>
      <c r="D134" s="1"/>
      <c r="E134" s="1"/>
      <c r="F134" s="1"/>
      <c r="G134" s="1">
        <v>613785</v>
      </c>
      <c r="H134" s="17">
        <f t="shared" si="35"/>
        <v>613785</v>
      </c>
      <c r="I134" s="106"/>
    </row>
    <row r="135" spans="1:9" x14ac:dyDescent="0.25">
      <c r="A135" s="57" t="s">
        <v>8</v>
      </c>
      <c r="B135" s="58"/>
      <c r="C135" t="str">
        <f t="shared" si="34"/>
        <v>Law School</v>
      </c>
      <c r="D135" s="59">
        <f>SUM(D129:D134)</f>
        <v>11585446</v>
      </c>
      <c r="E135" s="59">
        <f>SUM(E129:E134)</f>
        <v>86539</v>
      </c>
      <c r="F135" s="59">
        <f>SUM(F129:F134)</f>
        <v>0</v>
      </c>
      <c r="G135" s="59">
        <f>SUM(G129:G134)</f>
        <v>702840</v>
      </c>
      <c r="H135" s="60">
        <f>SUM(H129:H134)</f>
        <v>12374825</v>
      </c>
      <c r="I135" s="106"/>
    </row>
    <row r="136" spans="1:9" x14ac:dyDescent="0.25">
      <c r="C136" t="str">
        <f t="shared" si="34"/>
        <v>Law School</v>
      </c>
      <c r="D136" s="1"/>
      <c r="E136" s="1"/>
      <c r="F136" s="1"/>
      <c r="G136" s="1"/>
      <c r="H136" s="17"/>
      <c r="I136" s="106"/>
    </row>
    <row r="137" spans="1:9" x14ac:dyDescent="0.25">
      <c r="A137" s="6" t="s">
        <v>9</v>
      </c>
      <c r="B137" t="s">
        <v>10</v>
      </c>
      <c r="C137" t="str">
        <f t="shared" si="34"/>
        <v>Law SchoolSalaries and Wages</v>
      </c>
      <c r="D137" s="1">
        <v>7860403</v>
      </c>
      <c r="E137" s="1"/>
      <c r="F137" s="1"/>
      <c r="G137" s="1">
        <v>345790</v>
      </c>
      <c r="H137" s="17">
        <f>SUM(D137:G137)</f>
        <v>8206193</v>
      </c>
      <c r="I137" s="106"/>
    </row>
    <row r="138" spans="1:9" x14ac:dyDescent="0.25">
      <c r="B138" t="s">
        <v>11</v>
      </c>
      <c r="C138" t="str">
        <f t="shared" si="34"/>
        <v>Law SchoolStaff Benefits</v>
      </c>
      <c r="D138" s="1">
        <v>1551615</v>
      </c>
      <c r="E138" s="1"/>
      <c r="F138" s="1"/>
      <c r="G138" s="1">
        <v>73086</v>
      </c>
      <c r="H138" s="17">
        <f t="shared" ref="H138:H143" si="36">SUM(D138:G138)</f>
        <v>1624701</v>
      </c>
      <c r="I138" s="106"/>
    </row>
    <row r="139" spans="1:9" x14ac:dyDescent="0.25">
      <c r="B139" t="s">
        <v>92</v>
      </c>
      <c r="C139" t="str">
        <f t="shared" si="34"/>
        <v>Law SchoolServices, Supplies, Materials, &amp; Equip.</v>
      </c>
      <c r="D139" s="1">
        <v>1611272</v>
      </c>
      <c r="E139" s="1">
        <v>86539</v>
      </c>
      <c r="F139" s="1"/>
      <c r="G139" s="1">
        <v>282081</v>
      </c>
      <c r="H139" s="17">
        <f t="shared" si="36"/>
        <v>1979892</v>
      </c>
      <c r="I139" s="106"/>
    </row>
    <row r="140" spans="1:9" x14ac:dyDescent="0.25">
      <c r="B140" t="s">
        <v>13</v>
      </c>
      <c r="C140" t="str">
        <f t="shared" si="34"/>
        <v>Law SchoolScholarships &amp; Fellowships</v>
      </c>
      <c r="D140" s="1">
        <v>524713</v>
      </c>
      <c r="E140" s="1"/>
      <c r="F140" s="1"/>
      <c r="G140" s="1"/>
      <c r="H140" s="17">
        <f t="shared" si="36"/>
        <v>524713</v>
      </c>
      <c r="I140" s="106"/>
    </row>
    <row r="141" spans="1:9" x14ac:dyDescent="0.25">
      <c r="B141" t="s">
        <v>29</v>
      </c>
      <c r="C141" t="str">
        <f t="shared" si="34"/>
        <v>Law SchoolDebt Service</v>
      </c>
      <c r="D141" s="1"/>
      <c r="E141" s="1"/>
      <c r="F141" s="1"/>
      <c r="G141" s="1"/>
      <c r="H141" s="17">
        <f t="shared" si="36"/>
        <v>0</v>
      </c>
      <c r="I141" s="106"/>
    </row>
    <row r="142" spans="1:9" x14ac:dyDescent="0.25">
      <c r="B142" t="s">
        <v>12</v>
      </c>
      <c r="C142" t="str">
        <f t="shared" si="34"/>
        <v>Law SchoolUtilities</v>
      </c>
      <c r="D142" s="1"/>
      <c r="E142" s="1"/>
      <c r="F142" s="1"/>
      <c r="G142" s="1"/>
      <c r="H142" s="17">
        <f t="shared" si="36"/>
        <v>0</v>
      </c>
      <c r="I142" s="106"/>
    </row>
    <row r="143" spans="1:9" x14ac:dyDescent="0.25">
      <c r="B143" t="s">
        <v>14</v>
      </c>
      <c r="C143" t="str">
        <f t="shared" si="34"/>
        <v>Law SchoolOther Expenses</v>
      </c>
      <c r="D143" s="1">
        <v>37443</v>
      </c>
      <c r="E143" s="1"/>
      <c r="F143" s="1"/>
      <c r="G143" s="1">
        <v>1883</v>
      </c>
      <c r="H143" s="17">
        <f t="shared" si="36"/>
        <v>39326</v>
      </c>
      <c r="I143" s="106"/>
    </row>
    <row r="144" spans="1:9" x14ac:dyDescent="0.25">
      <c r="A144" s="57" t="s">
        <v>15</v>
      </c>
      <c r="B144" s="58"/>
      <c r="C144" t="str">
        <f t="shared" si="34"/>
        <v>Law School</v>
      </c>
      <c r="D144" s="59">
        <f>SUM(D137:D143)</f>
        <v>11585446</v>
      </c>
      <c r="E144" s="59">
        <f>SUM(E137:E143)</f>
        <v>86539</v>
      </c>
      <c r="F144" s="59">
        <f>SUM(F137:F143)</f>
        <v>0</v>
      </c>
      <c r="G144" s="59">
        <f>SUM(G137:G143)</f>
        <v>702840</v>
      </c>
      <c r="H144" s="60">
        <f>SUM(H137:H143)</f>
        <v>12374825</v>
      </c>
      <c r="I144" s="106"/>
    </row>
    <row r="145" spans="1:9" x14ac:dyDescent="0.25">
      <c r="C145" t="str">
        <f t="shared" si="34"/>
        <v>Law School</v>
      </c>
      <c r="I145" s="106"/>
    </row>
    <row r="146" spans="1:9" x14ac:dyDescent="0.25">
      <c r="A146" s="6" t="s">
        <v>34</v>
      </c>
      <c r="B146" t="s">
        <v>35</v>
      </c>
      <c r="C146" t="str">
        <f>$A$128&amp;B146</f>
        <v>Law SchoolTransfers In</v>
      </c>
      <c r="D146" s="14"/>
      <c r="E146" s="14"/>
      <c r="F146" s="14"/>
      <c r="G146" s="14"/>
      <c r="H146" s="17">
        <f>SUM(D146:G146)</f>
        <v>0</v>
      </c>
      <c r="I146" s="106"/>
    </row>
    <row r="147" spans="1:9" x14ac:dyDescent="0.25">
      <c r="B147" t="s">
        <v>93</v>
      </c>
      <c r="C147" t="str">
        <f t="shared" si="34"/>
        <v>Law SchoolTransfers Out to Capital</v>
      </c>
      <c r="D147" s="14"/>
      <c r="E147" s="14"/>
      <c r="F147" s="14"/>
      <c r="G147" s="14"/>
      <c r="H147" s="17">
        <f>SUM(D147:G147)</f>
        <v>0</v>
      </c>
      <c r="I147" s="106"/>
    </row>
    <row r="148" spans="1:9" x14ac:dyDescent="0.25">
      <c r="B148" t="s">
        <v>94</v>
      </c>
      <c r="C148" t="str">
        <f t="shared" si="34"/>
        <v>Law SchoolTransfers Out (Other)</v>
      </c>
      <c r="D148" s="14"/>
      <c r="E148" s="14"/>
      <c r="F148" s="14"/>
      <c r="G148" s="14"/>
      <c r="H148" s="17">
        <f t="shared" ref="H148" si="37">SUM(D148:G148)</f>
        <v>0</v>
      </c>
      <c r="I148" s="106"/>
    </row>
    <row r="149" spans="1:9" x14ac:dyDescent="0.25">
      <c r="A149" s="57" t="s">
        <v>36</v>
      </c>
      <c r="B149" s="58"/>
      <c r="C149" t="str">
        <f t="shared" si="34"/>
        <v>Law School</v>
      </c>
      <c r="D149" s="59">
        <f>D146-D148-D147</f>
        <v>0</v>
      </c>
      <c r="E149" s="59">
        <f t="shared" ref="E149" si="38">E146-E148-E147</f>
        <v>0</v>
      </c>
      <c r="F149" s="59">
        <f t="shared" ref="F149" si="39">F146-F148-F147</f>
        <v>0</v>
      </c>
      <c r="G149" s="59">
        <f t="shared" ref="G149" si="40">G146-G148-G147</f>
        <v>0</v>
      </c>
      <c r="H149" s="60">
        <f>SUM(D149:G149)</f>
        <v>0</v>
      </c>
      <c r="I149" s="106"/>
    </row>
    <row r="150" spans="1:9" x14ac:dyDescent="0.25">
      <c r="C150" t="str">
        <f t="shared" si="34"/>
        <v>Law School</v>
      </c>
      <c r="D150" s="15"/>
      <c r="E150" s="15"/>
      <c r="F150" s="15"/>
      <c r="G150" s="15"/>
      <c r="H150" s="20"/>
      <c r="I150" s="106"/>
    </row>
    <row r="151" spans="1:9" ht="15.75" thickBot="1" x14ac:dyDescent="0.3">
      <c r="A151" s="8" t="s">
        <v>66</v>
      </c>
      <c r="B151" s="3"/>
      <c r="C151" t="str">
        <f t="shared" si="34"/>
        <v>Law School</v>
      </c>
      <c r="D151" s="4">
        <f>D135-D144+D149</f>
        <v>0</v>
      </c>
      <c r="E151" s="4">
        <f>E135-E144+E149</f>
        <v>0</v>
      </c>
      <c r="F151" s="4">
        <f>F135-F144+F149</f>
        <v>0</v>
      </c>
      <c r="G151" s="4">
        <f>G135-G144+G149</f>
        <v>0</v>
      </c>
      <c r="H151" s="18">
        <f>SUM(D151:G151)</f>
        <v>0</v>
      </c>
    </row>
    <row r="152" spans="1:9" ht="15.75" thickTop="1" x14ac:dyDescent="0.25">
      <c r="C152" t="str">
        <f t="shared" si="34"/>
        <v>Law School</v>
      </c>
      <c r="D152" s="15"/>
      <c r="E152" s="15"/>
      <c r="F152" s="15"/>
      <c r="G152" s="15"/>
      <c r="H152" s="20"/>
    </row>
    <row r="153" spans="1:9" ht="30" x14ac:dyDescent="0.25">
      <c r="A153" s="9" t="s">
        <v>18</v>
      </c>
      <c r="B153" s="10"/>
      <c r="C153" t="str">
        <f>$A$153&amp;B153</f>
        <v>Academic Affairs</v>
      </c>
      <c r="D153" s="11" t="s">
        <v>0</v>
      </c>
      <c r="E153" s="11" t="s">
        <v>32</v>
      </c>
      <c r="F153" s="11" t="s">
        <v>86</v>
      </c>
      <c r="G153" s="11" t="s">
        <v>28</v>
      </c>
      <c r="H153" s="21" t="s">
        <v>16</v>
      </c>
      <c r="I153" s="55" t="s">
        <v>45</v>
      </c>
    </row>
    <row r="154" spans="1:9" ht="15" customHeight="1" x14ac:dyDescent="0.25">
      <c r="A154" s="6" t="s">
        <v>1</v>
      </c>
      <c r="B154" t="s">
        <v>33</v>
      </c>
      <c r="C154" t="str">
        <f t="shared" ref="C154:C177" si="41">$A$153&amp;B154</f>
        <v>Academic AffairsState Appropriation, Tuition, &amp; Fees</v>
      </c>
      <c r="D154" s="1">
        <v>18021692</v>
      </c>
      <c r="E154" s="1">
        <v>116963</v>
      </c>
      <c r="F154" s="1"/>
      <c r="G154" s="1"/>
      <c r="H154" s="17">
        <f t="shared" ref="H154:H159" si="42">SUM(D154:G154)</f>
        <v>18138655</v>
      </c>
      <c r="I154" s="106" t="s">
        <v>88</v>
      </c>
    </row>
    <row r="155" spans="1:9" x14ac:dyDescent="0.25">
      <c r="B155" t="s">
        <v>4</v>
      </c>
      <c r="C155" t="str">
        <f t="shared" si="41"/>
        <v>Academic AffairsSales &amp; Services</v>
      </c>
      <c r="D155" s="1"/>
      <c r="E155" s="1"/>
      <c r="F155" s="1"/>
      <c r="G155" s="1"/>
      <c r="H155" s="17">
        <f t="shared" si="42"/>
        <v>0</v>
      </c>
      <c r="I155" s="106"/>
    </row>
    <row r="156" spans="1:9" x14ac:dyDescent="0.25">
      <c r="B156" t="s">
        <v>30</v>
      </c>
      <c r="C156" t="str">
        <f t="shared" si="41"/>
        <v>Academic AffairsPatient Services</v>
      </c>
      <c r="D156" s="1"/>
      <c r="E156" s="1"/>
      <c r="F156" s="1"/>
      <c r="G156" s="1"/>
      <c r="H156" s="17">
        <f t="shared" si="42"/>
        <v>0</v>
      </c>
      <c r="I156" s="106"/>
    </row>
    <row r="157" spans="1:9" x14ac:dyDescent="0.25">
      <c r="B157" t="s">
        <v>5</v>
      </c>
      <c r="C157" t="str">
        <f t="shared" si="41"/>
        <v>Academic AffairsContracts &amp; Grants</v>
      </c>
      <c r="D157" s="1"/>
      <c r="E157" s="1"/>
      <c r="F157" s="1"/>
      <c r="G157" s="1"/>
      <c r="H157" s="17">
        <f t="shared" si="42"/>
        <v>0</v>
      </c>
      <c r="I157" s="106"/>
    </row>
    <row r="158" spans="1:9" x14ac:dyDescent="0.25">
      <c r="B158" t="s">
        <v>6</v>
      </c>
      <c r="C158" t="str">
        <f t="shared" si="41"/>
        <v>Academic AffairsGifts &amp; Investments</v>
      </c>
      <c r="D158" s="1"/>
      <c r="E158" s="1"/>
      <c r="F158" s="1"/>
      <c r="G158" s="1"/>
      <c r="H158" s="17">
        <f t="shared" si="42"/>
        <v>0</v>
      </c>
      <c r="I158" s="106"/>
    </row>
    <row r="159" spans="1:9" x14ac:dyDescent="0.25">
      <c r="B159" s="2" t="s">
        <v>7</v>
      </c>
      <c r="C159" t="str">
        <f t="shared" si="41"/>
        <v>Academic AffairsOther Revenues</v>
      </c>
      <c r="D159" s="1"/>
      <c r="E159" s="1"/>
      <c r="F159" s="1"/>
      <c r="G159" s="1">
        <v>2474433</v>
      </c>
      <c r="H159" s="17">
        <f t="shared" si="42"/>
        <v>2474433</v>
      </c>
      <c r="I159" s="106"/>
    </row>
    <row r="160" spans="1:9" x14ac:dyDescent="0.25">
      <c r="A160" s="57" t="s">
        <v>8</v>
      </c>
      <c r="B160" s="58"/>
      <c r="C160" t="str">
        <f t="shared" si="41"/>
        <v>Academic Affairs</v>
      </c>
      <c r="D160" s="59">
        <f>SUM(D154:D159)</f>
        <v>18021692</v>
      </c>
      <c r="E160" s="59">
        <f>SUM(E154:E159)</f>
        <v>116963</v>
      </c>
      <c r="F160" s="59">
        <f>SUM(F154:F159)</f>
        <v>0</v>
      </c>
      <c r="G160" s="59">
        <f>SUM(G154:G159)</f>
        <v>2474433</v>
      </c>
      <c r="H160" s="60">
        <f>SUM(H154:H159)</f>
        <v>20613088</v>
      </c>
      <c r="I160" s="106"/>
    </row>
    <row r="161" spans="1:9" x14ac:dyDescent="0.25">
      <c r="C161" t="str">
        <f t="shared" si="41"/>
        <v>Academic Affairs</v>
      </c>
      <c r="D161" s="1"/>
      <c r="E161" s="1"/>
      <c r="F161" s="1"/>
      <c r="G161" s="1"/>
      <c r="H161" s="17"/>
      <c r="I161" s="106"/>
    </row>
    <row r="162" spans="1:9" x14ac:dyDescent="0.25">
      <c r="A162" s="6" t="s">
        <v>9</v>
      </c>
      <c r="B162" t="s">
        <v>10</v>
      </c>
      <c r="C162" t="str">
        <f t="shared" si="41"/>
        <v>Academic AffairsSalaries and Wages</v>
      </c>
      <c r="D162" s="1">
        <v>11650384</v>
      </c>
      <c r="E162" s="1"/>
      <c r="F162" s="1">
        <v>148287</v>
      </c>
      <c r="G162" s="1">
        <v>856803</v>
      </c>
      <c r="H162" s="17">
        <f>SUM(D162:G162)</f>
        <v>12655474</v>
      </c>
      <c r="I162" s="106"/>
    </row>
    <row r="163" spans="1:9" x14ac:dyDescent="0.25">
      <c r="B163" t="s">
        <v>11</v>
      </c>
      <c r="C163" t="str">
        <f t="shared" si="41"/>
        <v>Academic AffairsStaff Benefits</v>
      </c>
      <c r="D163" s="1">
        <v>4808824</v>
      </c>
      <c r="E163" s="1"/>
      <c r="F163" s="1"/>
      <c r="G163" s="1">
        <v>228612</v>
      </c>
      <c r="H163" s="17">
        <f t="shared" ref="H163:H168" si="43">SUM(D163:G163)</f>
        <v>5037436</v>
      </c>
      <c r="I163" s="106"/>
    </row>
    <row r="164" spans="1:9" x14ac:dyDescent="0.25">
      <c r="B164" t="s">
        <v>92</v>
      </c>
      <c r="C164" t="str">
        <f t="shared" si="41"/>
        <v>Academic AffairsServices, Supplies, Materials, &amp; Equip.</v>
      </c>
      <c r="D164" s="1">
        <v>1446896</v>
      </c>
      <c r="E164" s="1">
        <v>202350</v>
      </c>
      <c r="F164" s="1"/>
      <c r="G164" s="1">
        <v>1383458</v>
      </c>
      <c r="H164" s="17">
        <f t="shared" si="43"/>
        <v>3032704</v>
      </c>
      <c r="I164" s="106"/>
    </row>
    <row r="165" spans="1:9" x14ac:dyDescent="0.25">
      <c r="B165" t="s">
        <v>13</v>
      </c>
      <c r="C165" t="str">
        <f t="shared" si="41"/>
        <v>Academic AffairsScholarships &amp; Fellowships</v>
      </c>
      <c r="D165" s="1"/>
      <c r="E165" s="1">
        <v>110950</v>
      </c>
      <c r="F165" s="1">
        <v>482197</v>
      </c>
      <c r="G165" s="1">
        <v>4735</v>
      </c>
      <c r="H165" s="17">
        <f t="shared" si="43"/>
        <v>597882</v>
      </c>
      <c r="I165" s="106"/>
    </row>
    <row r="166" spans="1:9" x14ac:dyDescent="0.25">
      <c r="B166" t="s">
        <v>29</v>
      </c>
      <c r="C166" t="str">
        <f t="shared" si="41"/>
        <v>Academic AffairsDebt Service</v>
      </c>
      <c r="D166" s="1"/>
      <c r="E166" s="1"/>
      <c r="F166" s="1">
        <v>45954</v>
      </c>
      <c r="G166" s="1"/>
      <c r="H166" s="17">
        <f t="shared" si="43"/>
        <v>45954</v>
      </c>
      <c r="I166" s="106"/>
    </row>
    <row r="167" spans="1:9" x14ac:dyDescent="0.25">
      <c r="B167" t="s">
        <v>12</v>
      </c>
      <c r="C167" t="str">
        <f t="shared" si="41"/>
        <v>Academic AffairsUtilities</v>
      </c>
      <c r="D167" s="1"/>
      <c r="E167" s="1"/>
      <c r="F167" s="1"/>
      <c r="G167" s="1"/>
      <c r="H167" s="17">
        <f t="shared" si="43"/>
        <v>0</v>
      </c>
      <c r="I167" s="106"/>
    </row>
    <row r="168" spans="1:9" x14ac:dyDescent="0.25">
      <c r="B168" t="s">
        <v>14</v>
      </c>
      <c r="C168" t="str">
        <f t="shared" si="41"/>
        <v>Academic AffairsOther Expenses</v>
      </c>
      <c r="D168" s="1">
        <v>115588</v>
      </c>
      <c r="E168" s="1"/>
      <c r="F168" s="1">
        <v>8401</v>
      </c>
      <c r="G168" s="1">
        <v>825</v>
      </c>
      <c r="H168" s="17">
        <f t="shared" si="43"/>
        <v>124814</v>
      </c>
      <c r="I168" s="106"/>
    </row>
    <row r="169" spans="1:9" x14ac:dyDescent="0.25">
      <c r="A169" s="57" t="s">
        <v>15</v>
      </c>
      <c r="B169" s="58"/>
      <c r="C169" t="str">
        <f t="shared" si="41"/>
        <v>Academic Affairs</v>
      </c>
      <c r="D169" s="59">
        <f>SUM(D162:D168)</f>
        <v>18021692</v>
      </c>
      <c r="E169" s="59">
        <f>SUM(E162:E168)</f>
        <v>313300</v>
      </c>
      <c r="F169" s="59">
        <f>SUM(F162:F168)</f>
        <v>684839</v>
      </c>
      <c r="G169" s="59">
        <f>SUM(G162:G168)</f>
        <v>2474433</v>
      </c>
      <c r="H169" s="60">
        <f>SUM(H162:H168)</f>
        <v>21494264</v>
      </c>
      <c r="I169" s="106"/>
    </row>
    <row r="170" spans="1:9" x14ac:dyDescent="0.25">
      <c r="C170" t="str">
        <f t="shared" si="41"/>
        <v>Academic Affairs</v>
      </c>
      <c r="I170" s="106"/>
    </row>
    <row r="171" spans="1:9" x14ac:dyDescent="0.25">
      <c r="A171" s="6" t="s">
        <v>34</v>
      </c>
      <c r="B171" t="s">
        <v>35</v>
      </c>
      <c r="C171" t="str">
        <f t="shared" si="41"/>
        <v>Academic AffairsTransfers In</v>
      </c>
      <c r="D171" s="14"/>
      <c r="E171" s="14"/>
      <c r="F171" s="14"/>
      <c r="G171" s="14"/>
      <c r="H171" s="17">
        <f>SUM(D171:G171)</f>
        <v>0</v>
      </c>
      <c r="I171" s="106"/>
    </row>
    <row r="172" spans="1:9" x14ac:dyDescent="0.25">
      <c r="B172" t="s">
        <v>93</v>
      </c>
      <c r="C172" t="str">
        <f t="shared" si="41"/>
        <v>Academic AffairsTransfers Out to Capital</v>
      </c>
      <c r="D172" s="14"/>
      <c r="E172" s="14"/>
      <c r="F172" s="14"/>
      <c r="G172" s="14"/>
      <c r="H172" s="17">
        <f>SUM(D172:G172)</f>
        <v>0</v>
      </c>
      <c r="I172" s="106"/>
    </row>
    <row r="173" spans="1:9" x14ac:dyDescent="0.25">
      <c r="B173" t="s">
        <v>94</v>
      </c>
      <c r="C173" t="str">
        <f t="shared" si="41"/>
        <v>Academic AffairsTransfers Out (Other)</v>
      </c>
      <c r="D173" s="14"/>
      <c r="E173" s="14"/>
      <c r="F173" s="14"/>
      <c r="G173" s="14"/>
      <c r="H173" s="17">
        <f t="shared" ref="H173" si="44">SUM(D173:G173)</f>
        <v>0</v>
      </c>
      <c r="I173" s="106"/>
    </row>
    <row r="174" spans="1:9" x14ac:dyDescent="0.25">
      <c r="A174" s="57" t="s">
        <v>36</v>
      </c>
      <c r="B174" s="58"/>
      <c r="C174" t="str">
        <f t="shared" si="41"/>
        <v>Academic Affairs</v>
      </c>
      <c r="D174" s="59">
        <f>D171-D173-D172</f>
        <v>0</v>
      </c>
      <c r="E174" s="59">
        <f t="shared" ref="E174" si="45">E171-E173-E172</f>
        <v>0</v>
      </c>
      <c r="F174" s="59">
        <f t="shared" ref="F174" si="46">F171-F173-F172</f>
        <v>0</v>
      </c>
      <c r="G174" s="59">
        <f t="shared" ref="G174" si="47">G171-G173-G172</f>
        <v>0</v>
      </c>
      <c r="H174" s="60">
        <f>SUM(D174:G174)</f>
        <v>0</v>
      </c>
      <c r="I174" s="106"/>
    </row>
    <row r="175" spans="1:9" x14ac:dyDescent="0.25">
      <c r="C175" t="str">
        <f t="shared" si="41"/>
        <v>Academic Affairs</v>
      </c>
      <c r="D175" s="15"/>
      <c r="E175" s="15"/>
      <c r="F175" s="15"/>
      <c r="G175" s="15"/>
      <c r="H175" s="20"/>
      <c r="I175" s="106"/>
    </row>
    <row r="176" spans="1:9" ht="15.75" thickBot="1" x14ac:dyDescent="0.3">
      <c r="A176" s="8" t="s">
        <v>66</v>
      </c>
      <c r="B176" s="3"/>
      <c r="C176" t="str">
        <f t="shared" si="41"/>
        <v>Academic Affairs</v>
      </c>
      <c r="D176" s="4">
        <f>D160-D169+D174</f>
        <v>0</v>
      </c>
      <c r="E176" s="4">
        <f>E160-E169+E174</f>
        <v>-196337</v>
      </c>
      <c r="F176" s="4">
        <f>F160-F169+F174</f>
        <v>-684839</v>
      </c>
      <c r="G176" s="4">
        <f>G160-G169+G174</f>
        <v>0</v>
      </c>
      <c r="H176" s="18">
        <f>SUM(D176:G176)</f>
        <v>-881176</v>
      </c>
    </row>
    <row r="177" spans="1:9" ht="15.75" thickTop="1" x14ac:dyDescent="0.25">
      <c r="C177" t="str">
        <f t="shared" si="41"/>
        <v>Academic Affairs</v>
      </c>
      <c r="D177" s="15"/>
      <c r="E177" s="15"/>
      <c r="F177" s="15"/>
      <c r="G177" s="15"/>
      <c r="H177" s="20"/>
    </row>
    <row r="178" spans="1:9" ht="30" x14ac:dyDescent="0.25">
      <c r="A178" s="9" t="s">
        <v>19</v>
      </c>
      <c r="B178" s="10"/>
      <c r="C178" t="str">
        <f>$A$178&amp;B178</f>
        <v>Student Affairs</v>
      </c>
      <c r="D178" s="11" t="s">
        <v>0</v>
      </c>
      <c r="E178" s="11" t="s">
        <v>32</v>
      </c>
      <c r="F178" s="11" t="s">
        <v>86</v>
      </c>
      <c r="G178" s="11" t="s">
        <v>28</v>
      </c>
      <c r="H178" s="21" t="s">
        <v>16</v>
      </c>
      <c r="I178" s="55" t="s">
        <v>45</v>
      </c>
    </row>
    <row r="179" spans="1:9" x14ac:dyDescent="0.25">
      <c r="A179" s="6" t="s">
        <v>1</v>
      </c>
      <c r="B179" t="s">
        <v>33</v>
      </c>
      <c r="C179" t="str">
        <f t="shared" ref="C179:C202" si="48">$A$178&amp;B179</f>
        <v>Student AffairsState Appropriation, Tuition, &amp; Fees</v>
      </c>
      <c r="D179" s="1">
        <v>1212172</v>
      </c>
      <c r="E179" s="1">
        <v>1333584</v>
      </c>
      <c r="F179" s="1"/>
      <c r="G179" s="1">
        <v>390000</v>
      </c>
      <c r="H179" s="17">
        <f t="shared" ref="H179:H184" si="49">SUM(D179:G179)</f>
        <v>2935756</v>
      </c>
      <c r="I179" s="106" t="s">
        <v>76</v>
      </c>
    </row>
    <row r="180" spans="1:9" x14ac:dyDescent="0.25">
      <c r="B180" t="s">
        <v>4</v>
      </c>
      <c r="C180" t="str">
        <f t="shared" si="48"/>
        <v>Student AffairsSales &amp; Services</v>
      </c>
      <c r="D180" s="1"/>
      <c r="E180" s="1">
        <v>20840</v>
      </c>
      <c r="F180" s="1"/>
      <c r="G180" s="1">
        <v>100000</v>
      </c>
      <c r="H180" s="17">
        <f t="shared" si="49"/>
        <v>120840</v>
      </c>
      <c r="I180" s="106"/>
    </row>
    <row r="181" spans="1:9" x14ac:dyDescent="0.25">
      <c r="B181" t="s">
        <v>30</v>
      </c>
      <c r="C181" t="str">
        <f t="shared" si="48"/>
        <v>Student AffairsPatient Services</v>
      </c>
      <c r="D181" s="1"/>
      <c r="E181" s="1"/>
      <c r="F181" s="1"/>
      <c r="G181" s="1"/>
      <c r="H181" s="17">
        <f t="shared" si="49"/>
        <v>0</v>
      </c>
      <c r="I181" s="106"/>
    </row>
    <row r="182" spans="1:9" x14ac:dyDescent="0.25">
      <c r="B182" t="s">
        <v>5</v>
      </c>
      <c r="C182" t="str">
        <f t="shared" si="48"/>
        <v>Student AffairsContracts &amp; Grants</v>
      </c>
      <c r="D182" s="1"/>
      <c r="E182" s="1"/>
      <c r="F182" s="1"/>
      <c r="G182" s="1"/>
      <c r="H182" s="17">
        <f t="shared" si="49"/>
        <v>0</v>
      </c>
      <c r="I182" s="106"/>
    </row>
    <row r="183" spans="1:9" x14ac:dyDescent="0.25">
      <c r="B183" t="s">
        <v>6</v>
      </c>
      <c r="C183" t="str">
        <f t="shared" si="48"/>
        <v>Student AffairsGifts &amp; Investments</v>
      </c>
      <c r="D183" s="1"/>
      <c r="E183" s="1"/>
      <c r="F183" s="1"/>
      <c r="G183" s="1"/>
      <c r="H183" s="17">
        <f t="shared" si="49"/>
        <v>0</v>
      </c>
      <c r="I183" s="106"/>
    </row>
    <row r="184" spans="1:9" x14ac:dyDescent="0.25">
      <c r="B184" s="2" t="s">
        <v>7</v>
      </c>
      <c r="C184" t="str">
        <f t="shared" si="48"/>
        <v>Student AffairsOther Revenues</v>
      </c>
      <c r="D184" s="1"/>
      <c r="E184" s="1"/>
      <c r="F184" s="1"/>
      <c r="G184" s="1">
        <v>353100</v>
      </c>
      <c r="H184" s="17">
        <f t="shared" si="49"/>
        <v>353100</v>
      </c>
      <c r="I184" s="106"/>
    </row>
    <row r="185" spans="1:9" x14ac:dyDescent="0.25">
      <c r="A185" s="57" t="s">
        <v>8</v>
      </c>
      <c r="B185" s="58"/>
      <c r="C185" t="str">
        <f t="shared" si="48"/>
        <v>Student Affairs</v>
      </c>
      <c r="D185" s="59">
        <f>SUM(D179:D184)</f>
        <v>1212172</v>
      </c>
      <c r="E185" s="59">
        <f>SUM(E179:E184)</f>
        <v>1354424</v>
      </c>
      <c r="F185" s="59">
        <f>SUM(F179:F184)</f>
        <v>0</v>
      </c>
      <c r="G185" s="59">
        <f>SUM(G179:G184)</f>
        <v>843100</v>
      </c>
      <c r="H185" s="60">
        <f>SUM(H179:H184)</f>
        <v>3409696</v>
      </c>
      <c r="I185" s="106"/>
    </row>
    <row r="186" spans="1:9" x14ac:dyDescent="0.25">
      <c r="C186" t="str">
        <f t="shared" si="48"/>
        <v>Student Affairs</v>
      </c>
      <c r="D186" s="1"/>
      <c r="E186" s="1"/>
      <c r="F186" s="1"/>
      <c r="G186" s="1"/>
      <c r="H186" s="17"/>
      <c r="I186" s="106"/>
    </row>
    <row r="187" spans="1:9" x14ac:dyDescent="0.25">
      <c r="A187" s="6" t="s">
        <v>9</v>
      </c>
      <c r="B187" t="s">
        <v>10</v>
      </c>
      <c r="C187" t="str">
        <f t="shared" si="48"/>
        <v>Student AffairsSalaries and Wages</v>
      </c>
      <c r="D187" s="1">
        <v>927079</v>
      </c>
      <c r="E187" s="1">
        <v>772514</v>
      </c>
      <c r="F187" s="1"/>
      <c r="G187" s="1">
        <v>62061</v>
      </c>
      <c r="H187" s="17">
        <f>SUM(D187:G187)</f>
        <v>1761654</v>
      </c>
      <c r="I187" s="106"/>
    </row>
    <row r="188" spans="1:9" x14ac:dyDescent="0.25">
      <c r="B188" t="s">
        <v>11</v>
      </c>
      <c r="C188" t="str">
        <f t="shared" si="48"/>
        <v>Student AffairsStaff Benefits</v>
      </c>
      <c r="D188" s="1">
        <v>199727</v>
      </c>
      <c r="E188" s="1">
        <v>344166</v>
      </c>
      <c r="F188" s="1"/>
      <c r="G188" s="1"/>
      <c r="H188" s="17">
        <f t="shared" ref="H188:H193" si="50">SUM(D188:G188)</f>
        <v>543893</v>
      </c>
      <c r="I188" s="106"/>
    </row>
    <row r="189" spans="1:9" x14ac:dyDescent="0.25">
      <c r="B189" t="s">
        <v>92</v>
      </c>
      <c r="C189" t="str">
        <f t="shared" si="48"/>
        <v>Student AffairsServices, Supplies, Materials, &amp; Equip.</v>
      </c>
      <c r="D189" s="1">
        <v>85366</v>
      </c>
      <c r="E189" s="1">
        <v>237744</v>
      </c>
      <c r="F189" s="1">
        <v>7956</v>
      </c>
      <c r="G189" s="1">
        <v>776649</v>
      </c>
      <c r="H189" s="17">
        <f t="shared" si="50"/>
        <v>1107715</v>
      </c>
      <c r="I189" s="106"/>
    </row>
    <row r="190" spans="1:9" x14ac:dyDescent="0.25">
      <c r="B190" t="s">
        <v>13</v>
      </c>
      <c r="C190" t="str">
        <f t="shared" si="48"/>
        <v>Student AffairsScholarships &amp; Fellowships</v>
      </c>
      <c r="D190" s="1"/>
      <c r="E190" s="1"/>
      <c r="F190" s="1"/>
      <c r="G190" s="1"/>
      <c r="H190" s="17">
        <f t="shared" si="50"/>
        <v>0</v>
      </c>
      <c r="I190" s="106"/>
    </row>
    <row r="191" spans="1:9" x14ac:dyDescent="0.25">
      <c r="B191" t="s">
        <v>29</v>
      </c>
      <c r="C191" t="str">
        <f t="shared" si="48"/>
        <v>Student AffairsDebt Service</v>
      </c>
      <c r="D191" s="1"/>
      <c r="E191" s="1"/>
      <c r="F191" s="1"/>
      <c r="G191" s="1"/>
      <c r="H191" s="17">
        <f t="shared" si="50"/>
        <v>0</v>
      </c>
      <c r="I191" s="106"/>
    </row>
    <row r="192" spans="1:9" x14ac:dyDescent="0.25">
      <c r="B192" t="s">
        <v>12</v>
      </c>
      <c r="C192" t="str">
        <f t="shared" si="48"/>
        <v>Student AffairsUtilities</v>
      </c>
      <c r="D192" s="1"/>
      <c r="E192" s="1"/>
      <c r="F192" s="1"/>
      <c r="G192" s="1"/>
      <c r="H192" s="17">
        <f t="shared" si="50"/>
        <v>0</v>
      </c>
      <c r="I192" s="106"/>
    </row>
    <row r="193" spans="1:11" x14ac:dyDescent="0.25">
      <c r="B193" t="s">
        <v>14</v>
      </c>
      <c r="C193" t="str">
        <f t="shared" si="48"/>
        <v>Student AffairsOther Expenses</v>
      </c>
      <c r="D193" s="1"/>
      <c r="E193" s="1"/>
      <c r="F193" s="1"/>
      <c r="G193" s="1">
        <v>2990</v>
      </c>
      <c r="H193" s="17">
        <f t="shared" si="50"/>
        <v>2990</v>
      </c>
      <c r="I193" s="106"/>
    </row>
    <row r="194" spans="1:11" x14ac:dyDescent="0.25">
      <c r="A194" s="57" t="s">
        <v>15</v>
      </c>
      <c r="B194" s="58"/>
      <c r="C194" t="str">
        <f t="shared" si="48"/>
        <v>Student Affairs</v>
      </c>
      <c r="D194" s="59">
        <f>SUM(D187:D193)</f>
        <v>1212172</v>
      </c>
      <c r="E194" s="59">
        <f>SUM(E187:E193)</f>
        <v>1354424</v>
      </c>
      <c r="F194" s="59">
        <f>SUM(F187:F193)</f>
        <v>7956</v>
      </c>
      <c r="G194" s="59">
        <f>SUM(G187:G193)</f>
        <v>841700</v>
      </c>
      <c r="H194" s="60">
        <f>SUM(H187:H193)</f>
        <v>3416252</v>
      </c>
      <c r="I194" s="106"/>
    </row>
    <row r="195" spans="1:11" x14ac:dyDescent="0.25">
      <c r="C195" t="str">
        <f t="shared" si="48"/>
        <v>Student Affairs</v>
      </c>
      <c r="I195" s="106"/>
    </row>
    <row r="196" spans="1:11" x14ac:dyDescent="0.25">
      <c r="A196" s="6" t="s">
        <v>34</v>
      </c>
      <c r="B196" t="s">
        <v>35</v>
      </c>
      <c r="C196" t="str">
        <f t="shared" si="48"/>
        <v>Student AffairsTransfers In</v>
      </c>
      <c r="D196" s="14"/>
      <c r="E196" s="14"/>
      <c r="F196" s="14"/>
      <c r="G196" s="14"/>
      <c r="H196" s="17">
        <f>SUM(D196:G196)</f>
        <v>0</v>
      </c>
      <c r="I196" s="106"/>
    </row>
    <row r="197" spans="1:11" x14ac:dyDescent="0.25">
      <c r="B197" t="s">
        <v>93</v>
      </c>
      <c r="C197" t="str">
        <f>$A$178&amp;B197</f>
        <v>Student AffairsTransfers Out to Capital</v>
      </c>
      <c r="D197" s="14"/>
      <c r="E197" s="14"/>
      <c r="F197" s="14"/>
      <c r="G197" s="14"/>
      <c r="H197" s="17">
        <f>SUM(D197:G197)</f>
        <v>0</v>
      </c>
      <c r="I197" s="106"/>
    </row>
    <row r="198" spans="1:11" x14ac:dyDescent="0.25">
      <c r="B198" t="s">
        <v>94</v>
      </c>
      <c r="C198" t="str">
        <f t="shared" si="48"/>
        <v>Student AffairsTransfers Out (Other)</v>
      </c>
      <c r="D198" s="14"/>
      <c r="E198" s="14"/>
      <c r="F198" s="14"/>
      <c r="G198" s="14">
        <v>1400</v>
      </c>
      <c r="H198" s="17">
        <f t="shared" ref="H198" si="51">SUM(D198:G198)</f>
        <v>1400</v>
      </c>
      <c r="I198" s="106"/>
    </row>
    <row r="199" spans="1:11" x14ac:dyDescent="0.25">
      <c r="A199" s="57" t="s">
        <v>36</v>
      </c>
      <c r="B199" s="58"/>
      <c r="C199" t="str">
        <f t="shared" si="48"/>
        <v>Student Affairs</v>
      </c>
      <c r="D199" s="59">
        <f>D196-D198-D197</f>
        <v>0</v>
      </c>
      <c r="E199" s="59">
        <f t="shared" ref="E199" si="52">E196-E198-E197</f>
        <v>0</v>
      </c>
      <c r="F199" s="59">
        <f t="shared" ref="F199" si="53">F196-F198-F197</f>
        <v>0</v>
      </c>
      <c r="G199" s="59">
        <f t="shared" ref="G199" si="54">G196-G198-G197</f>
        <v>-1400</v>
      </c>
      <c r="H199" s="60">
        <f>SUM(D199:G199)</f>
        <v>-1400</v>
      </c>
      <c r="I199" s="106"/>
    </row>
    <row r="200" spans="1:11" x14ac:dyDescent="0.25">
      <c r="C200" t="str">
        <f t="shared" si="48"/>
        <v>Student Affairs</v>
      </c>
      <c r="D200" s="15"/>
      <c r="E200" s="15"/>
      <c r="F200" s="15"/>
      <c r="G200" s="15"/>
      <c r="H200" s="20"/>
      <c r="I200" s="106"/>
    </row>
    <row r="201" spans="1:11" x14ac:dyDescent="0.25">
      <c r="A201" s="8" t="s">
        <v>66</v>
      </c>
      <c r="B201" s="3"/>
      <c r="C201" t="str">
        <f t="shared" si="48"/>
        <v>Student Affairs</v>
      </c>
      <c r="D201" s="4">
        <f>D185-D194+D199</f>
        <v>0</v>
      </c>
      <c r="E201" s="4">
        <f>E185-E194+E199</f>
        <v>0</v>
      </c>
      <c r="F201" s="4">
        <f>F185-F194+F199</f>
        <v>-7956</v>
      </c>
      <c r="G201" s="4">
        <f>G185-G194+G199</f>
        <v>0</v>
      </c>
      <c r="H201" s="18">
        <f>SUM(D201:G201)</f>
        <v>-7956</v>
      </c>
    </row>
    <row r="202" spans="1:11" x14ac:dyDescent="0.25">
      <c r="C202" t="str">
        <f t="shared" si="48"/>
        <v>Student Affairs</v>
      </c>
    </row>
    <row r="203" spans="1:11" ht="29.1" customHeight="1" x14ac:dyDescent="0.25">
      <c r="A203" s="9" t="s">
        <v>44</v>
      </c>
      <c r="B203" s="10"/>
      <c r="C203" t="str">
        <f>$A$203&amp;B203</f>
        <v>Financial Aid</v>
      </c>
      <c r="D203" s="11" t="s">
        <v>0</v>
      </c>
      <c r="E203" s="11" t="s">
        <v>32</v>
      </c>
      <c r="F203" s="11" t="s">
        <v>86</v>
      </c>
      <c r="G203" s="11" t="s">
        <v>28</v>
      </c>
      <c r="H203" s="21" t="s">
        <v>16</v>
      </c>
      <c r="I203" s="55" t="s">
        <v>45</v>
      </c>
      <c r="J203" s="96" t="s">
        <v>84</v>
      </c>
    </row>
    <row r="204" spans="1:11" x14ac:dyDescent="0.25">
      <c r="A204" s="6" t="s">
        <v>1</v>
      </c>
      <c r="B204" t="s">
        <v>33</v>
      </c>
      <c r="C204" t="str">
        <f t="shared" ref="C204:C227" si="55">$A$203&amp;B204</f>
        <v>Financial AidState Appropriation, Tuition, &amp; Fees</v>
      </c>
      <c r="D204" s="1">
        <v>8029359</v>
      </c>
      <c r="E204" s="1"/>
      <c r="F204" s="1"/>
      <c r="G204" s="1"/>
      <c r="H204" s="17">
        <f t="shared" ref="H204:H209" si="56">SUM(D204:G204)</f>
        <v>8029359</v>
      </c>
      <c r="I204" s="106" t="s">
        <v>85</v>
      </c>
      <c r="J204" s="46" t="s">
        <v>62</v>
      </c>
    </row>
    <row r="205" spans="1:11" x14ac:dyDescent="0.25">
      <c r="B205" t="s">
        <v>4</v>
      </c>
      <c r="C205" t="str">
        <f t="shared" si="55"/>
        <v>Financial AidSales &amp; Services</v>
      </c>
      <c r="D205" s="1"/>
      <c r="E205" s="1"/>
      <c r="F205" s="1"/>
      <c r="G205" s="1"/>
      <c r="H205" s="17">
        <f t="shared" si="56"/>
        <v>0</v>
      </c>
      <c r="I205" s="106"/>
      <c r="J205" s="47" t="s">
        <v>52</v>
      </c>
      <c r="K205" s="62">
        <v>22182945.440000001</v>
      </c>
    </row>
    <row r="206" spans="1:11" x14ac:dyDescent="0.25">
      <c r="B206" t="s">
        <v>30</v>
      </c>
      <c r="C206" t="str">
        <f t="shared" si="55"/>
        <v>Financial AidPatient Services</v>
      </c>
      <c r="D206" s="1"/>
      <c r="E206" s="1"/>
      <c r="F206" s="1"/>
      <c r="G206" s="1"/>
      <c r="H206" s="17">
        <f t="shared" si="56"/>
        <v>0</v>
      </c>
      <c r="I206" s="106"/>
      <c r="J206" s="47" t="s">
        <v>61</v>
      </c>
      <c r="K206" s="62">
        <v>2853772.5</v>
      </c>
    </row>
    <row r="207" spans="1:11" x14ac:dyDescent="0.25">
      <c r="B207" t="s">
        <v>5</v>
      </c>
      <c r="C207" t="str">
        <f t="shared" si="55"/>
        <v>Financial AidContracts &amp; Grants</v>
      </c>
      <c r="D207" s="1"/>
      <c r="E207" s="1"/>
      <c r="F207" s="1"/>
      <c r="G207" s="1">
        <v>46679600</v>
      </c>
      <c r="H207" s="17">
        <f t="shared" si="56"/>
        <v>46679600</v>
      </c>
      <c r="I207" s="106"/>
      <c r="J207" s="47" t="s">
        <v>53</v>
      </c>
      <c r="K207" s="62">
        <v>9147620.3599999994</v>
      </c>
    </row>
    <row r="208" spans="1:11" x14ac:dyDescent="0.25">
      <c r="B208" t="s">
        <v>6</v>
      </c>
      <c r="C208" t="str">
        <f t="shared" si="55"/>
        <v>Financial AidGifts &amp; Investments</v>
      </c>
      <c r="D208" s="1"/>
      <c r="E208" s="1"/>
      <c r="F208" s="1"/>
      <c r="G208" s="1"/>
      <c r="H208" s="17">
        <f t="shared" si="56"/>
        <v>0</v>
      </c>
      <c r="I208" s="106"/>
      <c r="J208" s="47" t="s">
        <v>54</v>
      </c>
      <c r="K208" s="62"/>
    </row>
    <row r="209" spans="1:11" x14ac:dyDescent="0.25">
      <c r="B209" s="2" t="s">
        <v>7</v>
      </c>
      <c r="C209" t="str">
        <f t="shared" si="55"/>
        <v>Financial AidOther Revenues</v>
      </c>
      <c r="D209" s="1"/>
      <c r="E209" s="1"/>
      <c r="F209" s="1"/>
      <c r="G209" s="1">
        <v>75000</v>
      </c>
      <c r="H209" s="17">
        <f t="shared" si="56"/>
        <v>75000</v>
      </c>
      <c r="I209" s="106"/>
      <c r="J209" s="47" t="s">
        <v>55</v>
      </c>
      <c r="K209" s="62">
        <v>9770230.6699999999</v>
      </c>
    </row>
    <row r="210" spans="1:11" x14ac:dyDescent="0.25">
      <c r="A210" s="57" t="s">
        <v>8</v>
      </c>
      <c r="B210" s="58"/>
      <c r="C210" t="str">
        <f t="shared" si="55"/>
        <v>Financial Aid</v>
      </c>
      <c r="D210" s="59">
        <f>SUM(D204:D209)</f>
        <v>8029359</v>
      </c>
      <c r="E210" s="59">
        <f>SUM(E204:E209)</f>
        <v>0</v>
      </c>
      <c r="F210" s="59">
        <f>SUM(F204:F209)</f>
        <v>0</v>
      </c>
      <c r="G210" s="59">
        <f>SUM(G204:G209)</f>
        <v>46754600</v>
      </c>
      <c r="H210" s="60">
        <f>SUM(H204:H209)</f>
        <v>54783959</v>
      </c>
      <c r="I210" s="106"/>
      <c r="J210" s="47" t="s">
        <v>73</v>
      </c>
      <c r="K210" s="62"/>
    </row>
    <row r="211" spans="1:11" x14ac:dyDescent="0.25">
      <c r="C211" t="str">
        <f t="shared" si="55"/>
        <v>Financial Aid</v>
      </c>
      <c r="D211" s="1"/>
      <c r="E211" s="1"/>
      <c r="F211" s="1"/>
      <c r="G211" s="1"/>
      <c r="H211" s="17"/>
      <c r="I211" s="106"/>
      <c r="J211" s="47" t="s">
        <v>63</v>
      </c>
      <c r="K211" s="62">
        <v>7301508.5</v>
      </c>
    </row>
    <row r="212" spans="1:11" x14ac:dyDescent="0.25">
      <c r="A212" s="6" t="s">
        <v>9</v>
      </c>
      <c r="B212" t="s">
        <v>10</v>
      </c>
      <c r="C212" t="str">
        <f t="shared" si="55"/>
        <v>Financial AidSalaries and Wages</v>
      </c>
      <c r="D212" s="1">
        <v>1124182</v>
      </c>
      <c r="E212" s="1"/>
      <c r="F212" s="1"/>
      <c r="G212" s="1"/>
      <c r="H212" s="17">
        <f>SUM(D212:G212)</f>
        <v>1124182</v>
      </c>
      <c r="I212" s="106"/>
      <c r="J212" s="47" t="s">
        <v>89</v>
      </c>
      <c r="K212" s="62">
        <v>6237768.5</v>
      </c>
    </row>
    <row r="213" spans="1:11" x14ac:dyDescent="0.25">
      <c r="B213" t="s">
        <v>11</v>
      </c>
      <c r="C213" t="str">
        <f t="shared" si="55"/>
        <v>Financial AidStaff Benefits</v>
      </c>
      <c r="D213" s="1">
        <v>363651</v>
      </c>
      <c r="E213" s="1"/>
      <c r="F213" s="1"/>
      <c r="G213" s="1"/>
      <c r="H213" s="17">
        <f t="shared" ref="H213:H218" si="57">SUM(D213:G213)</f>
        <v>363651</v>
      </c>
      <c r="I213" s="106"/>
      <c r="J213" s="47" t="s">
        <v>56</v>
      </c>
      <c r="K213" s="48">
        <f>SUM(K205:K212)</f>
        <v>57493845.969999999</v>
      </c>
    </row>
    <row r="214" spans="1:11" x14ac:dyDescent="0.25">
      <c r="B214" t="s">
        <v>92</v>
      </c>
      <c r="C214" t="str">
        <f t="shared" si="55"/>
        <v>Financial AidServices, Supplies, Materials, &amp; Equip.</v>
      </c>
      <c r="D214" s="1">
        <v>30564</v>
      </c>
      <c r="E214" s="1"/>
      <c r="F214" s="1"/>
      <c r="G214" s="1">
        <v>75000</v>
      </c>
      <c r="H214" s="17">
        <f t="shared" si="57"/>
        <v>105564</v>
      </c>
      <c r="I214" s="106"/>
      <c r="J214" s="50"/>
      <c r="K214" s="54"/>
    </row>
    <row r="215" spans="1:11" x14ac:dyDescent="0.25">
      <c r="B215" t="s">
        <v>13</v>
      </c>
      <c r="C215" t="str">
        <f t="shared" si="55"/>
        <v>Financial AidScholarships &amp; Fellowships</v>
      </c>
      <c r="D215" s="1">
        <v>6510962</v>
      </c>
      <c r="E215" s="1"/>
      <c r="F215" s="1"/>
      <c r="G215" s="1">
        <v>46679600</v>
      </c>
      <c r="H215" s="17">
        <f t="shared" si="57"/>
        <v>53190562</v>
      </c>
      <c r="I215" s="106"/>
      <c r="J215" s="46" t="s">
        <v>57</v>
      </c>
      <c r="K215" s="49"/>
    </row>
    <row r="216" spans="1:11" x14ac:dyDescent="0.25">
      <c r="B216" t="s">
        <v>29</v>
      </c>
      <c r="C216" t="str">
        <f t="shared" si="55"/>
        <v>Financial AidDebt Service</v>
      </c>
      <c r="D216" s="1"/>
      <c r="E216" s="1"/>
      <c r="F216" s="1"/>
      <c r="G216" s="1"/>
      <c r="H216" s="17">
        <f t="shared" si="57"/>
        <v>0</v>
      </c>
      <c r="I216" s="106"/>
      <c r="J216" s="47" t="s">
        <v>64</v>
      </c>
      <c r="K216" s="62"/>
    </row>
    <row r="217" spans="1:11" x14ac:dyDescent="0.25">
      <c r="B217" t="s">
        <v>12</v>
      </c>
      <c r="C217" t="str">
        <f t="shared" si="55"/>
        <v>Financial AidUtilities</v>
      </c>
      <c r="D217" s="1"/>
      <c r="E217" s="1"/>
      <c r="F217" s="1"/>
      <c r="G217" s="1"/>
      <c r="H217" s="17">
        <f t="shared" si="57"/>
        <v>0</v>
      </c>
      <c r="I217" s="106"/>
      <c r="J217" s="47" t="s">
        <v>65</v>
      </c>
      <c r="K217" s="62"/>
    </row>
    <row r="218" spans="1:11" x14ac:dyDescent="0.25">
      <c r="B218" t="s">
        <v>14</v>
      </c>
      <c r="C218" t="str">
        <f t="shared" si="55"/>
        <v>Financial AidOther Expenses</v>
      </c>
      <c r="D218" s="1"/>
      <c r="E218" s="1"/>
      <c r="F218" s="1"/>
      <c r="G218" s="1"/>
      <c r="H218" s="17">
        <f t="shared" si="57"/>
        <v>0</v>
      </c>
      <c r="I218" s="106"/>
      <c r="J218" s="51" t="s">
        <v>58</v>
      </c>
      <c r="K218" s="62"/>
    </row>
    <row r="219" spans="1:11" x14ac:dyDescent="0.25">
      <c r="A219" s="57" t="s">
        <v>15</v>
      </c>
      <c r="B219" s="58"/>
      <c r="C219" t="str">
        <f t="shared" si="55"/>
        <v>Financial Aid</v>
      </c>
      <c r="D219" s="59">
        <f>SUM(D212:D218)</f>
        <v>8029359</v>
      </c>
      <c r="E219" s="59">
        <f>SUM(E212:E218)</f>
        <v>0</v>
      </c>
      <c r="F219" s="59">
        <f>SUM(F212:F218)</f>
        <v>0</v>
      </c>
      <c r="G219" s="59">
        <f>SUM(G212:G218)</f>
        <v>46754600</v>
      </c>
      <c r="H219" s="60">
        <f>SUM(H212:H218)</f>
        <v>54783959</v>
      </c>
      <c r="I219" s="106"/>
      <c r="J219" s="47" t="s">
        <v>59</v>
      </c>
      <c r="K219" s="48">
        <f>SUM(K216:K218)</f>
        <v>0</v>
      </c>
    </row>
    <row r="220" spans="1:11" x14ac:dyDescent="0.25">
      <c r="C220" t="str">
        <f t="shared" si="55"/>
        <v>Financial Aid</v>
      </c>
      <c r="I220" s="106"/>
    </row>
    <row r="221" spans="1:11" x14ac:dyDescent="0.25">
      <c r="A221" s="6" t="s">
        <v>34</v>
      </c>
      <c r="B221" t="s">
        <v>35</v>
      </c>
      <c r="C221" t="str">
        <f t="shared" si="55"/>
        <v>Financial AidTransfers In</v>
      </c>
      <c r="D221" s="14"/>
      <c r="E221" s="14"/>
      <c r="F221" s="14"/>
      <c r="G221" s="14"/>
      <c r="H221" s="17">
        <f>SUM(D221:G221)</f>
        <v>0</v>
      </c>
      <c r="I221" s="106"/>
      <c r="J221" s="46" t="s">
        <v>74</v>
      </c>
      <c r="K221" s="49"/>
    </row>
    <row r="222" spans="1:11" x14ac:dyDescent="0.25">
      <c r="B222" t="s">
        <v>93</v>
      </c>
      <c r="C222" t="str">
        <f t="shared" si="55"/>
        <v>Financial AidTransfers Out to Capital</v>
      </c>
      <c r="D222" s="14"/>
      <c r="E222" s="14"/>
      <c r="F222" s="14"/>
      <c r="G222" s="14"/>
      <c r="H222" s="17">
        <f>SUM(D222:G222)</f>
        <v>0</v>
      </c>
      <c r="I222" s="106"/>
      <c r="J222" s="47" t="s">
        <v>96</v>
      </c>
      <c r="K222" s="79">
        <f>-Summary!C17</f>
        <v>7298000</v>
      </c>
    </row>
    <row r="223" spans="1:11" x14ac:dyDescent="0.25">
      <c r="B223" t="s">
        <v>94</v>
      </c>
      <c r="C223" t="str">
        <f t="shared" si="55"/>
        <v>Financial AidTransfers Out (Other)</v>
      </c>
      <c r="D223" s="14"/>
      <c r="E223" s="14"/>
      <c r="F223" s="14"/>
      <c r="G223" s="14"/>
      <c r="H223" s="17">
        <f t="shared" ref="H223" si="58">SUM(D223:G223)</f>
        <v>0</v>
      </c>
      <c r="I223" s="106"/>
      <c r="J223" s="47" t="s">
        <v>97</v>
      </c>
      <c r="K223" s="79">
        <f>-Summary!D17</f>
        <v>4530000</v>
      </c>
    </row>
    <row r="224" spans="1:11" x14ac:dyDescent="0.25">
      <c r="A224" s="57" t="s">
        <v>36</v>
      </c>
      <c r="B224" s="58"/>
      <c r="C224" t="str">
        <f t="shared" si="55"/>
        <v>Financial Aid</v>
      </c>
      <c r="D224" s="59">
        <f>D221-D223-D222</f>
        <v>0</v>
      </c>
      <c r="E224" s="59">
        <f t="shared" ref="E224" si="59">E221-E223-E222</f>
        <v>0</v>
      </c>
      <c r="F224" s="59">
        <f t="shared" ref="F224" si="60">F221-F223-F222</f>
        <v>0</v>
      </c>
      <c r="G224" s="59">
        <f t="shared" ref="G224" si="61">G221-G223-G222</f>
        <v>0</v>
      </c>
      <c r="H224" s="60">
        <f>SUM(D224:G224)</f>
        <v>0</v>
      </c>
      <c r="I224" s="106"/>
      <c r="J224" s="51" t="s">
        <v>72</v>
      </c>
      <c r="K224" s="79">
        <f>K219-K222-K223</f>
        <v>-11828000</v>
      </c>
    </row>
    <row r="225" spans="1:11" x14ac:dyDescent="0.25">
      <c r="C225" t="str">
        <f t="shared" si="55"/>
        <v>Financial Aid</v>
      </c>
      <c r="D225" s="15"/>
      <c r="E225" s="15"/>
      <c r="F225" s="15"/>
      <c r="G225" s="15"/>
      <c r="H225" s="20"/>
      <c r="I225" s="106"/>
      <c r="J225" s="47" t="s">
        <v>59</v>
      </c>
      <c r="K225" s="48">
        <f>SUM(K222:K224)</f>
        <v>0</v>
      </c>
    </row>
    <row r="226" spans="1:11" ht="15.75" thickBot="1" x14ac:dyDescent="0.3">
      <c r="A226" s="8" t="s">
        <v>66</v>
      </c>
      <c r="B226" s="3"/>
      <c r="C226" t="str">
        <f t="shared" si="55"/>
        <v>Financial Aid</v>
      </c>
      <c r="D226" s="4">
        <f>D210-D219+D224</f>
        <v>0</v>
      </c>
      <c r="E226" s="4">
        <f>E210-E219+E224</f>
        <v>0</v>
      </c>
      <c r="F226" s="4">
        <f>F210-F219+F224</f>
        <v>0</v>
      </c>
      <c r="G226" s="4">
        <f>G210-G219+G224</f>
        <v>0</v>
      </c>
      <c r="H226" s="18">
        <f>SUM(D226:G226)</f>
        <v>0</v>
      </c>
    </row>
    <row r="227" spans="1:11" ht="15.75" thickTop="1" x14ac:dyDescent="0.25">
      <c r="C227" t="str">
        <f t="shared" si="55"/>
        <v>Financial Aid</v>
      </c>
      <c r="J227" s="53" t="s">
        <v>60</v>
      </c>
      <c r="K227" s="52">
        <f>K213-K219</f>
        <v>57493845.969999999</v>
      </c>
    </row>
    <row r="228" spans="1:11" ht="30" x14ac:dyDescent="0.25">
      <c r="A228" s="9" t="s">
        <v>17</v>
      </c>
      <c r="B228" s="10"/>
      <c r="C228" t="str">
        <f>$A$228&amp;B228</f>
        <v>Library</v>
      </c>
      <c r="D228" s="11" t="s">
        <v>0</v>
      </c>
      <c r="E228" s="11" t="s">
        <v>32</v>
      </c>
      <c r="F228" s="11" t="s">
        <v>86</v>
      </c>
      <c r="G228" s="11" t="s">
        <v>28</v>
      </c>
      <c r="H228" s="21" t="s">
        <v>16</v>
      </c>
      <c r="I228" s="55" t="s">
        <v>45</v>
      </c>
    </row>
    <row r="229" spans="1:11" x14ac:dyDescent="0.25">
      <c r="A229" s="6" t="s">
        <v>1</v>
      </c>
      <c r="B229" t="s">
        <v>33</v>
      </c>
      <c r="C229" t="str">
        <f t="shared" ref="C229:C251" si="62">$A$228&amp;B229</f>
        <v>LibraryState Appropriation, Tuition, &amp; Fees</v>
      </c>
      <c r="D229" s="1">
        <v>3291135</v>
      </c>
      <c r="E229" s="1"/>
      <c r="F229" s="1"/>
      <c r="G229" s="1"/>
      <c r="H229" s="17">
        <f t="shared" ref="H229:H234" si="63">SUM(D229:G229)</f>
        <v>3291135</v>
      </c>
      <c r="I229" s="106" t="s">
        <v>76</v>
      </c>
    </row>
    <row r="230" spans="1:11" x14ac:dyDescent="0.25">
      <c r="B230" t="s">
        <v>4</v>
      </c>
      <c r="C230" t="str">
        <f t="shared" si="62"/>
        <v>LibrarySales &amp; Services</v>
      </c>
      <c r="D230" s="1">
        <v>23526</v>
      </c>
      <c r="E230" s="1"/>
      <c r="F230" s="1"/>
      <c r="G230" s="1"/>
      <c r="H230" s="17">
        <f t="shared" si="63"/>
        <v>23526</v>
      </c>
      <c r="I230" s="106"/>
    </row>
    <row r="231" spans="1:11" x14ac:dyDescent="0.25">
      <c r="B231" t="s">
        <v>30</v>
      </c>
      <c r="C231" t="str">
        <f t="shared" si="62"/>
        <v>LibraryPatient Services</v>
      </c>
      <c r="D231" s="1"/>
      <c r="E231" s="1"/>
      <c r="F231" s="1"/>
      <c r="G231" s="1"/>
      <c r="H231" s="17">
        <f t="shared" si="63"/>
        <v>0</v>
      </c>
      <c r="I231" s="106"/>
    </row>
    <row r="232" spans="1:11" x14ac:dyDescent="0.25">
      <c r="B232" t="s">
        <v>5</v>
      </c>
      <c r="C232" t="str">
        <f t="shared" si="62"/>
        <v>LibraryContracts &amp; Grants</v>
      </c>
      <c r="D232" s="1"/>
      <c r="E232" s="1"/>
      <c r="F232" s="1"/>
      <c r="G232" s="1"/>
      <c r="H232" s="17">
        <f t="shared" si="63"/>
        <v>0</v>
      </c>
      <c r="I232" s="106"/>
    </row>
    <row r="233" spans="1:11" x14ac:dyDescent="0.25">
      <c r="B233" t="s">
        <v>6</v>
      </c>
      <c r="C233" t="str">
        <f t="shared" si="62"/>
        <v>LibraryGifts &amp; Investments</v>
      </c>
      <c r="D233" s="1"/>
      <c r="E233" s="1"/>
      <c r="F233" s="1"/>
      <c r="G233" s="1"/>
      <c r="H233" s="17">
        <f t="shared" si="63"/>
        <v>0</v>
      </c>
      <c r="I233" s="106"/>
    </row>
    <row r="234" spans="1:11" x14ac:dyDescent="0.25">
      <c r="B234" s="2" t="s">
        <v>7</v>
      </c>
      <c r="C234" t="str">
        <f t="shared" si="62"/>
        <v>LibraryOther Revenues</v>
      </c>
      <c r="D234" s="1"/>
      <c r="E234" s="1"/>
      <c r="F234" s="1"/>
      <c r="G234" s="1"/>
      <c r="H234" s="17">
        <f t="shared" si="63"/>
        <v>0</v>
      </c>
      <c r="I234" s="106"/>
    </row>
    <row r="235" spans="1:11" x14ac:dyDescent="0.25">
      <c r="A235" s="57" t="s">
        <v>8</v>
      </c>
      <c r="B235" s="58"/>
      <c r="C235" t="str">
        <f t="shared" si="62"/>
        <v>Library</v>
      </c>
      <c r="D235" s="59">
        <f>SUM(D229:D234)</f>
        <v>3314661</v>
      </c>
      <c r="E235" s="59">
        <f>SUM(E229:E234)</f>
        <v>0</v>
      </c>
      <c r="F235" s="59">
        <f>SUM(F229:F234)</f>
        <v>0</v>
      </c>
      <c r="G235" s="59">
        <f>SUM(G229:G234)</f>
        <v>0</v>
      </c>
      <c r="H235" s="60">
        <f>SUM(H229:H234)</f>
        <v>3314661</v>
      </c>
      <c r="I235" s="106"/>
    </row>
    <row r="236" spans="1:11" x14ac:dyDescent="0.25">
      <c r="C236" t="str">
        <f t="shared" si="62"/>
        <v>Library</v>
      </c>
      <c r="D236" s="1"/>
      <c r="E236" s="1"/>
      <c r="F236" s="1"/>
      <c r="G236" s="1"/>
      <c r="H236" s="17"/>
      <c r="I236" s="106"/>
    </row>
    <row r="237" spans="1:11" x14ac:dyDescent="0.25">
      <c r="A237" s="6" t="s">
        <v>9</v>
      </c>
      <c r="B237" t="s">
        <v>10</v>
      </c>
      <c r="C237" t="str">
        <f t="shared" si="62"/>
        <v>LibrarySalaries and Wages</v>
      </c>
      <c r="D237" s="1">
        <v>1010409</v>
      </c>
      <c r="E237" s="1"/>
      <c r="F237" s="1"/>
      <c r="G237" s="1"/>
      <c r="H237" s="17">
        <f>SUM(D237:G237)</f>
        <v>1010409</v>
      </c>
      <c r="I237" s="106"/>
    </row>
    <row r="238" spans="1:11" x14ac:dyDescent="0.25">
      <c r="B238" t="s">
        <v>11</v>
      </c>
      <c r="C238" t="str">
        <f t="shared" si="62"/>
        <v>LibraryStaff Benefits</v>
      </c>
      <c r="D238" s="1">
        <v>318013</v>
      </c>
      <c r="E238" s="1"/>
      <c r="F238" s="1"/>
      <c r="G238" s="1"/>
      <c r="H238" s="17">
        <f t="shared" ref="H238:H243" si="64">SUM(D238:G238)</f>
        <v>318013</v>
      </c>
      <c r="I238" s="106"/>
    </row>
    <row r="239" spans="1:11" x14ac:dyDescent="0.25">
      <c r="B239" t="s">
        <v>92</v>
      </c>
      <c r="C239" t="str">
        <f t="shared" si="62"/>
        <v>LibraryServices, Supplies, Materials, &amp; Equip.</v>
      </c>
      <c r="D239" s="1">
        <v>1986239</v>
      </c>
      <c r="E239" s="1"/>
      <c r="F239" s="1"/>
      <c r="G239" s="1"/>
      <c r="H239" s="17">
        <f t="shared" si="64"/>
        <v>1986239</v>
      </c>
      <c r="I239" s="106"/>
    </row>
    <row r="240" spans="1:11" x14ac:dyDescent="0.25">
      <c r="B240" t="s">
        <v>13</v>
      </c>
      <c r="C240" t="str">
        <f t="shared" si="62"/>
        <v>LibraryScholarships &amp; Fellowships</v>
      </c>
      <c r="D240" s="1"/>
      <c r="E240" s="1"/>
      <c r="F240" s="1"/>
      <c r="G240" s="1"/>
      <c r="H240" s="17">
        <f t="shared" si="64"/>
        <v>0</v>
      </c>
      <c r="I240" s="106"/>
    </row>
    <row r="241" spans="1:9" x14ac:dyDescent="0.25">
      <c r="B241" t="s">
        <v>29</v>
      </c>
      <c r="C241" t="str">
        <f t="shared" si="62"/>
        <v>LibraryDebt Service</v>
      </c>
      <c r="D241" s="1"/>
      <c r="E241" s="1"/>
      <c r="F241" s="1"/>
      <c r="G241" s="1"/>
      <c r="H241" s="17">
        <f t="shared" si="64"/>
        <v>0</v>
      </c>
      <c r="I241" s="106"/>
    </row>
    <row r="242" spans="1:9" x14ac:dyDescent="0.25">
      <c r="B242" t="s">
        <v>12</v>
      </c>
      <c r="C242" t="str">
        <f t="shared" si="62"/>
        <v>LibraryUtilities</v>
      </c>
      <c r="D242" s="1"/>
      <c r="E242" s="1"/>
      <c r="F242" s="1"/>
      <c r="G242" s="1"/>
      <c r="H242" s="17">
        <f t="shared" si="64"/>
        <v>0</v>
      </c>
      <c r="I242" s="106"/>
    </row>
    <row r="243" spans="1:9" x14ac:dyDescent="0.25">
      <c r="B243" t="s">
        <v>14</v>
      </c>
      <c r="C243" t="str">
        <f t="shared" si="62"/>
        <v>LibraryOther Expenses</v>
      </c>
      <c r="D243" s="1"/>
      <c r="E243" s="1"/>
      <c r="F243" s="1"/>
      <c r="G243" s="1"/>
      <c r="H243" s="17">
        <f t="shared" si="64"/>
        <v>0</v>
      </c>
      <c r="I243" s="106"/>
    </row>
    <row r="244" spans="1:9" x14ac:dyDescent="0.25">
      <c r="A244" s="57" t="s">
        <v>15</v>
      </c>
      <c r="B244" s="58"/>
      <c r="C244" t="str">
        <f t="shared" si="62"/>
        <v>Library</v>
      </c>
      <c r="D244" s="59">
        <f>SUM(D237:D243)</f>
        <v>3314661</v>
      </c>
      <c r="E244" s="59">
        <f>SUM(E237:E243)</f>
        <v>0</v>
      </c>
      <c r="F244" s="59">
        <f>SUM(F237:F243)</f>
        <v>0</v>
      </c>
      <c r="G244" s="59">
        <f>SUM(G237:G243)</f>
        <v>0</v>
      </c>
      <c r="H244" s="60">
        <f>SUM(H237:H243)</f>
        <v>3314661</v>
      </c>
      <c r="I244" s="106"/>
    </row>
    <row r="245" spans="1:9" x14ac:dyDescent="0.25">
      <c r="C245" t="str">
        <f t="shared" si="62"/>
        <v>Library</v>
      </c>
      <c r="I245" s="106"/>
    </row>
    <row r="246" spans="1:9" x14ac:dyDescent="0.25">
      <c r="A246" s="6" t="s">
        <v>34</v>
      </c>
      <c r="B246" t="s">
        <v>35</v>
      </c>
      <c r="C246" t="str">
        <f t="shared" si="62"/>
        <v>LibraryTransfers In</v>
      </c>
      <c r="D246" s="14"/>
      <c r="E246" s="14"/>
      <c r="F246" s="14"/>
      <c r="G246" s="14"/>
      <c r="H246" s="17">
        <f>SUM(D246:G246)</f>
        <v>0</v>
      </c>
      <c r="I246" s="106"/>
    </row>
    <row r="247" spans="1:9" x14ac:dyDescent="0.25">
      <c r="B247" t="s">
        <v>93</v>
      </c>
      <c r="C247" t="str">
        <f t="shared" si="62"/>
        <v>LibraryTransfers Out to Capital</v>
      </c>
      <c r="D247" s="14"/>
      <c r="E247" s="14"/>
      <c r="F247" s="14"/>
      <c r="G247" s="14"/>
      <c r="H247" s="17">
        <f>SUM(D247:G247)</f>
        <v>0</v>
      </c>
      <c r="I247" s="106"/>
    </row>
    <row r="248" spans="1:9" x14ac:dyDescent="0.25">
      <c r="B248" t="s">
        <v>94</v>
      </c>
      <c r="C248" t="str">
        <f t="shared" si="62"/>
        <v>LibraryTransfers Out (Other)</v>
      </c>
      <c r="D248" s="14"/>
      <c r="E248" s="14"/>
      <c r="F248" s="14"/>
      <c r="G248" s="14"/>
      <c r="H248" s="17">
        <f t="shared" ref="H248" si="65">SUM(D248:G248)</f>
        <v>0</v>
      </c>
      <c r="I248" s="106"/>
    </row>
    <row r="249" spans="1:9" x14ac:dyDescent="0.25">
      <c r="A249" s="57" t="s">
        <v>36</v>
      </c>
      <c r="B249" s="58"/>
      <c r="C249" t="str">
        <f t="shared" si="62"/>
        <v>Library</v>
      </c>
      <c r="D249" s="59">
        <f>D246-D248-D247</f>
        <v>0</v>
      </c>
      <c r="E249" s="59">
        <f t="shared" ref="E249" si="66">E246-E248-E247</f>
        <v>0</v>
      </c>
      <c r="F249" s="59">
        <f t="shared" ref="F249" si="67">F246-F248-F247</f>
        <v>0</v>
      </c>
      <c r="G249" s="59">
        <f t="shared" ref="G249" si="68">G246-G248-G247</f>
        <v>0</v>
      </c>
      <c r="H249" s="60">
        <f>SUM(D249:G249)</f>
        <v>0</v>
      </c>
      <c r="I249" s="106"/>
    </row>
    <row r="250" spans="1:9" x14ac:dyDescent="0.25">
      <c r="C250" t="str">
        <f t="shared" si="62"/>
        <v>Library</v>
      </c>
      <c r="D250" s="15"/>
      <c r="E250" s="15"/>
      <c r="F250" s="15"/>
      <c r="G250" s="15"/>
      <c r="H250" s="20"/>
      <c r="I250" s="106"/>
    </row>
    <row r="251" spans="1:9" ht="15.75" thickBot="1" x14ac:dyDescent="0.3">
      <c r="A251" s="8" t="s">
        <v>66</v>
      </c>
      <c r="B251" s="3"/>
      <c r="C251" t="str">
        <f t="shared" si="62"/>
        <v>Library</v>
      </c>
      <c r="D251" s="4">
        <f>D235-D244+D249</f>
        <v>0</v>
      </c>
      <c r="E251" s="4">
        <f>E235-E244+E249</f>
        <v>0</v>
      </c>
      <c r="F251" s="4">
        <f>F235-F244+F249</f>
        <v>0</v>
      </c>
      <c r="G251" s="4">
        <f>G235-G244+G249</f>
        <v>0</v>
      </c>
      <c r="H251" s="18">
        <f>SUM(D251:G251)</f>
        <v>0</v>
      </c>
    </row>
    <row r="252" spans="1:9" ht="15.75" thickTop="1" x14ac:dyDescent="0.25">
      <c r="C252" t="str">
        <f>$A$228&amp;B252</f>
        <v>Library</v>
      </c>
    </row>
    <row r="253" spans="1:9" ht="30" x14ac:dyDescent="0.25">
      <c r="A253" s="9" t="s">
        <v>43</v>
      </c>
      <c r="B253" s="10"/>
      <c r="C253" t="str">
        <f>$A$253&amp;B253</f>
        <v>Sponsored Research</v>
      </c>
      <c r="D253" s="11" t="s">
        <v>0</v>
      </c>
      <c r="E253" s="11" t="s">
        <v>32</v>
      </c>
      <c r="F253" s="11" t="s">
        <v>86</v>
      </c>
      <c r="G253" s="11" t="s">
        <v>28</v>
      </c>
      <c r="H253" s="21" t="s">
        <v>16</v>
      </c>
      <c r="I253" s="55" t="s">
        <v>45</v>
      </c>
    </row>
    <row r="254" spans="1:9" x14ac:dyDescent="0.25">
      <c r="A254" s="6" t="s">
        <v>1</v>
      </c>
      <c r="B254" t="s">
        <v>33</v>
      </c>
      <c r="C254" t="str">
        <f t="shared" ref="C254:C277" si="69">$A$253&amp;B254</f>
        <v>Sponsored ResearchState Appropriation, Tuition, &amp; Fees</v>
      </c>
      <c r="D254" s="1">
        <v>7442477</v>
      </c>
      <c r="E254" s="1"/>
      <c r="F254" s="1"/>
      <c r="G254" s="1"/>
      <c r="H254" s="17">
        <f t="shared" ref="H254:H259" si="70">SUM(D254:G254)</f>
        <v>7442477</v>
      </c>
      <c r="I254" s="106" t="s">
        <v>76</v>
      </c>
    </row>
    <row r="255" spans="1:9" x14ac:dyDescent="0.25">
      <c r="B255" t="s">
        <v>4</v>
      </c>
      <c r="C255" t="str">
        <f t="shared" si="69"/>
        <v>Sponsored ResearchSales &amp; Services</v>
      </c>
      <c r="D255" s="1"/>
      <c r="E255" s="1"/>
      <c r="F255" s="1"/>
      <c r="G255" s="1"/>
      <c r="H255" s="17">
        <f t="shared" si="70"/>
        <v>0</v>
      </c>
      <c r="I255" s="106"/>
    </row>
    <row r="256" spans="1:9" x14ac:dyDescent="0.25">
      <c r="B256" t="s">
        <v>30</v>
      </c>
      <c r="C256" t="str">
        <f t="shared" si="69"/>
        <v>Sponsored ResearchPatient Services</v>
      </c>
      <c r="D256" s="1"/>
      <c r="E256" s="1"/>
      <c r="F256" s="1"/>
      <c r="G256" s="1"/>
      <c r="H256" s="17">
        <f t="shared" si="70"/>
        <v>0</v>
      </c>
      <c r="I256" s="106"/>
    </row>
    <row r="257" spans="1:9" x14ac:dyDescent="0.25">
      <c r="B257" t="s">
        <v>5</v>
      </c>
      <c r="C257" t="str">
        <f t="shared" si="69"/>
        <v>Sponsored ResearchContracts &amp; Grants</v>
      </c>
      <c r="D257" s="1"/>
      <c r="E257" s="1"/>
      <c r="F257" s="1">
        <v>5931851</v>
      </c>
      <c r="G257" s="1"/>
      <c r="H257" s="17">
        <f t="shared" si="70"/>
        <v>5931851</v>
      </c>
      <c r="I257" s="106"/>
    </row>
    <row r="258" spans="1:9" x14ac:dyDescent="0.25">
      <c r="B258" t="s">
        <v>6</v>
      </c>
      <c r="C258" t="str">
        <f t="shared" si="69"/>
        <v>Sponsored ResearchGifts &amp; Investments</v>
      </c>
      <c r="D258" s="1"/>
      <c r="E258" s="1"/>
      <c r="F258" s="1"/>
      <c r="G258" s="1"/>
      <c r="H258" s="17">
        <f t="shared" si="70"/>
        <v>0</v>
      </c>
      <c r="I258" s="106"/>
    </row>
    <row r="259" spans="1:9" x14ac:dyDescent="0.25">
      <c r="B259" s="2" t="s">
        <v>7</v>
      </c>
      <c r="C259" t="str">
        <f t="shared" si="69"/>
        <v>Sponsored ResearchOther Revenues</v>
      </c>
      <c r="D259" s="1"/>
      <c r="E259" s="1"/>
      <c r="F259" s="1"/>
      <c r="G259" s="1"/>
      <c r="H259" s="17">
        <f t="shared" si="70"/>
        <v>0</v>
      </c>
      <c r="I259" s="106"/>
    </row>
    <row r="260" spans="1:9" x14ac:dyDescent="0.25">
      <c r="A260" s="57" t="s">
        <v>8</v>
      </c>
      <c r="B260" s="58"/>
      <c r="C260" t="str">
        <f t="shared" si="69"/>
        <v>Sponsored Research</v>
      </c>
      <c r="D260" s="59">
        <f>SUM(D254:D259)</f>
        <v>7442477</v>
      </c>
      <c r="E260" s="59">
        <f>SUM(E254:E259)</f>
        <v>0</v>
      </c>
      <c r="F260" s="59">
        <f>SUM(F254:F259)</f>
        <v>5931851</v>
      </c>
      <c r="G260" s="59">
        <f>SUM(G254:G259)</f>
        <v>0</v>
      </c>
      <c r="H260" s="60">
        <f>SUM(H254:H259)</f>
        <v>13374328</v>
      </c>
      <c r="I260" s="106"/>
    </row>
    <row r="261" spans="1:9" x14ac:dyDescent="0.25">
      <c r="C261" t="str">
        <f t="shared" si="69"/>
        <v>Sponsored Research</v>
      </c>
      <c r="D261" s="1"/>
      <c r="E261" s="1"/>
      <c r="F261" s="1"/>
      <c r="G261" s="1"/>
      <c r="H261" s="17"/>
      <c r="I261" s="106"/>
    </row>
    <row r="262" spans="1:9" x14ac:dyDescent="0.25">
      <c r="A262" s="6" t="s">
        <v>9</v>
      </c>
      <c r="B262" t="s">
        <v>10</v>
      </c>
      <c r="C262" t="str">
        <f t="shared" si="69"/>
        <v>Sponsored ResearchSalaries and Wages</v>
      </c>
      <c r="D262" s="1">
        <v>5467298</v>
      </c>
      <c r="E262" s="1"/>
      <c r="F262" s="1">
        <v>952677</v>
      </c>
      <c r="G262" s="1"/>
      <c r="H262" s="17">
        <f>SUM(D262:G262)</f>
        <v>6419975</v>
      </c>
      <c r="I262" s="106"/>
    </row>
    <row r="263" spans="1:9" x14ac:dyDescent="0.25">
      <c r="B263" t="s">
        <v>11</v>
      </c>
      <c r="C263" t="str">
        <f t="shared" si="69"/>
        <v>Sponsored ResearchStaff Benefits</v>
      </c>
      <c r="D263" s="1">
        <v>582828</v>
      </c>
      <c r="E263" s="1"/>
      <c r="F263" s="1">
        <v>284937</v>
      </c>
      <c r="G263" s="1"/>
      <c r="H263" s="17">
        <f t="shared" ref="H263:H268" si="71">SUM(D263:G263)</f>
        <v>867765</v>
      </c>
      <c r="I263" s="106"/>
    </row>
    <row r="264" spans="1:9" x14ac:dyDescent="0.25">
      <c r="B264" t="s">
        <v>92</v>
      </c>
      <c r="C264" t="str">
        <f t="shared" si="69"/>
        <v>Sponsored ResearchServices, Supplies, Materials, &amp; Equip.</v>
      </c>
      <c r="D264" s="1">
        <v>1180097</v>
      </c>
      <c r="E264" s="1"/>
      <c r="F264" s="1">
        <v>2840356</v>
      </c>
      <c r="G264" s="1"/>
      <c r="H264" s="17">
        <f t="shared" si="71"/>
        <v>4020453</v>
      </c>
      <c r="I264" s="106"/>
    </row>
    <row r="265" spans="1:9" x14ac:dyDescent="0.25">
      <c r="B265" t="s">
        <v>13</v>
      </c>
      <c r="C265" t="str">
        <f t="shared" si="69"/>
        <v>Sponsored ResearchScholarships &amp; Fellowships</v>
      </c>
      <c r="D265" s="1">
        <v>152254</v>
      </c>
      <c r="E265" s="1"/>
      <c r="F265" s="1"/>
      <c r="G265" s="1"/>
      <c r="H265" s="17">
        <f t="shared" si="71"/>
        <v>152254</v>
      </c>
      <c r="I265" s="106"/>
    </row>
    <row r="266" spans="1:9" x14ac:dyDescent="0.25">
      <c r="B266" t="s">
        <v>29</v>
      </c>
      <c r="C266" t="str">
        <f t="shared" si="69"/>
        <v>Sponsored ResearchDebt Service</v>
      </c>
      <c r="D266" s="1"/>
      <c r="E266" s="1"/>
      <c r="F266" s="1"/>
      <c r="G266" s="1"/>
      <c r="H266" s="17">
        <f t="shared" si="71"/>
        <v>0</v>
      </c>
      <c r="I266" s="106"/>
    </row>
    <row r="267" spans="1:9" x14ac:dyDescent="0.25">
      <c r="B267" t="s">
        <v>12</v>
      </c>
      <c r="C267" t="str">
        <f t="shared" si="69"/>
        <v>Sponsored ResearchUtilities</v>
      </c>
      <c r="D267" s="1"/>
      <c r="E267" s="1"/>
      <c r="F267" s="1"/>
      <c r="G267" s="1"/>
      <c r="H267" s="17">
        <f t="shared" si="71"/>
        <v>0</v>
      </c>
      <c r="I267" s="106"/>
    </row>
    <row r="268" spans="1:9" x14ac:dyDescent="0.25">
      <c r="B268" t="s">
        <v>14</v>
      </c>
      <c r="C268" t="str">
        <f t="shared" si="69"/>
        <v>Sponsored ResearchOther Expenses</v>
      </c>
      <c r="D268" s="1">
        <v>60000</v>
      </c>
      <c r="E268" s="1"/>
      <c r="F268" s="1">
        <v>20421</v>
      </c>
      <c r="G268" s="1"/>
      <c r="H268" s="17">
        <f t="shared" si="71"/>
        <v>80421</v>
      </c>
      <c r="I268" s="106"/>
    </row>
    <row r="269" spans="1:9" x14ac:dyDescent="0.25">
      <c r="A269" s="57" t="s">
        <v>15</v>
      </c>
      <c r="B269" s="58"/>
      <c r="C269" t="str">
        <f t="shared" si="69"/>
        <v>Sponsored Research</v>
      </c>
      <c r="D269" s="59">
        <f>SUM(D262:D268)</f>
        <v>7442477</v>
      </c>
      <c r="E269" s="59">
        <f>SUM(E262:E268)</f>
        <v>0</v>
      </c>
      <c r="F269" s="59">
        <f>SUM(F262:F268)</f>
        <v>4098391</v>
      </c>
      <c r="G269" s="59">
        <f>SUM(G262:G268)</f>
        <v>0</v>
      </c>
      <c r="H269" s="60">
        <f>SUM(H262:H268)</f>
        <v>11540868</v>
      </c>
      <c r="I269" s="106"/>
    </row>
    <row r="270" spans="1:9" x14ac:dyDescent="0.25">
      <c r="C270" t="str">
        <f t="shared" si="69"/>
        <v>Sponsored Research</v>
      </c>
      <c r="I270" s="106"/>
    </row>
    <row r="271" spans="1:9" x14ac:dyDescent="0.25">
      <c r="A271" s="6" t="s">
        <v>34</v>
      </c>
      <c r="B271" t="s">
        <v>35</v>
      </c>
      <c r="C271" t="str">
        <f t="shared" si="69"/>
        <v>Sponsored ResearchTransfers In</v>
      </c>
      <c r="D271" s="14"/>
      <c r="E271" s="14"/>
      <c r="F271" s="14"/>
      <c r="G271" s="14"/>
      <c r="H271" s="17">
        <f>SUM(D271:G271)</f>
        <v>0</v>
      </c>
      <c r="I271" s="106"/>
    </row>
    <row r="272" spans="1:9" x14ac:dyDescent="0.25">
      <c r="B272" t="s">
        <v>93</v>
      </c>
      <c r="C272" t="str">
        <f t="shared" si="69"/>
        <v>Sponsored ResearchTransfers Out to Capital</v>
      </c>
      <c r="D272" s="14"/>
      <c r="E272" s="14"/>
      <c r="F272" s="14"/>
      <c r="G272" s="14"/>
      <c r="H272" s="17">
        <f>SUM(D272:G272)</f>
        <v>0</v>
      </c>
      <c r="I272" s="106"/>
    </row>
    <row r="273" spans="1:9" x14ac:dyDescent="0.25">
      <c r="B273" t="s">
        <v>94</v>
      </c>
      <c r="C273" t="str">
        <f t="shared" si="69"/>
        <v>Sponsored ResearchTransfers Out (Other)</v>
      </c>
      <c r="D273" s="14"/>
      <c r="E273" s="14"/>
      <c r="F273" s="14"/>
      <c r="G273" s="14"/>
      <c r="H273" s="17">
        <f t="shared" ref="H273" si="72">SUM(D273:G273)</f>
        <v>0</v>
      </c>
      <c r="I273" s="106"/>
    </row>
    <row r="274" spans="1:9" x14ac:dyDescent="0.25">
      <c r="A274" s="57" t="s">
        <v>36</v>
      </c>
      <c r="B274" s="58"/>
      <c r="C274" t="str">
        <f t="shared" si="69"/>
        <v>Sponsored Research</v>
      </c>
      <c r="D274" s="59">
        <f>D271-D273-D272</f>
        <v>0</v>
      </c>
      <c r="E274" s="59">
        <f t="shared" ref="E274" si="73">E271-E273-E272</f>
        <v>0</v>
      </c>
      <c r="F274" s="59">
        <f t="shared" ref="F274" si="74">F271-F273-F272</f>
        <v>0</v>
      </c>
      <c r="G274" s="59">
        <f t="shared" ref="G274" si="75">G271-G273-G272</f>
        <v>0</v>
      </c>
      <c r="H274" s="60">
        <f>SUM(D274:G274)</f>
        <v>0</v>
      </c>
      <c r="I274" s="106"/>
    </row>
    <row r="275" spans="1:9" x14ac:dyDescent="0.25">
      <c r="C275" t="str">
        <f t="shared" si="69"/>
        <v>Sponsored Research</v>
      </c>
      <c r="D275" s="15"/>
      <c r="E275" s="15"/>
      <c r="F275" s="15"/>
      <c r="G275" s="15"/>
      <c r="H275" s="20"/>
      <c r="I275" s="106"/>
    </row>
    <row r="276" spans="1:9" ht="15.75" thickBot="1" x14ac:dyDescent="0.3">
      <c r="A276" s="8" t="s">
        <v>66</v>
      </c>
      <c r="B276" s="3"/>
      <c r="C276" t="str">
        <f t="shared" si="69"/>
        <v>Sponsored Research</v>
      </c>
      <c r="D276" s="4">
        <f>D260-D269+D274</f>
        <v>0</v>
      </c>
      <c r="E276" s="4">
        <f>E260-E269+E274</f>
        <v>0</v>
      </c>
      <c r="F276" s="4">
        <f>F260-F269+F274</f>
        <v>1833460</v>
      </c>
      <c r="G276" s="4">
        <f>G260-G269+G274</f>
        <v>0</v>
      </c>
      <c r="H276" s="18">
        <f>SUM(D276:G276)</f>
        <v>1833460</v>
      </c>
    </row>
    <row r="277" spans="1:9" ht="15.75" thickTop="1" x14ac:dyDescent="0.25">
      <c r="C277" t="str">
        <f t="shared" si="69"/>
        <v>Sponsored Research</v>
      </c>
    </row>
    <row r="278" spans="1:9" ht="30" x14ac:dyDescent="0.25">
      <c r="A278" s="9" t="s">
        <v>20</v>
      </c>
      <c r="B278" s="10"/>
      <c r="C278" t="str">
        <f>$A$278&amp;B278</f>
        <v>University Administration</v>
      </c>
      <c r="D278" s="11" t="s">
        <v>0</v>
      </c>
      <c r="E278" s="11" t="s">
        <v>32</v>
      </c>
      <c r="F278" s="11" t="s">
        <v>86</v>
      </c>
      <c r="G278" s="11" t="s">
        <v>28</v>
      </c>
      <c r="H278" s="21" t="s">
        <v>16</v>
      </c>
      <c r="I278" s="55" t="s">
        <v>45</v>
      </c>
    </row>
    <row r="279" spans="1:9" x14ac:dyDescent="0.25">
      <c r="A279" s="6" t="s">
        <v>1</v>
      </c>
      <c r="B279" t="s">
        <v>33</v>
      </c>
      <c r="C279" t="str">
        <f t="shared" ref="C279:C302" si="76">$A$278&amp;B279</f>
        <v>University AdministrationState Appropriation, Tuition, &amp; Fees</v>
      </c>
      <c r="D279" s="1">
        <v>4874123</v>
      </c>
      <c r="E279" s="1"/>
      <c r="F279" s="1"/>
      <c r="G279" s="1"/>
      <c r="H279" s="17">
        <f t="shared" ref="H279:H284" si="77">SUM(D279:G279)</f>
        <v>4874123</v>
      </c>
      <c r="I279" s="106" t="s">
        <v>90</v>
      </c>
    </row>
    <row r="280" spans="1:9" x14ac:dyDescent="0.25">
      <c r="B280" t="s">
        <v>4</v>
      </c>
      <c r="C280" t="str">
        <f t="shared" si="76"/>
        <v>University AdministrationSales &amp; Services</v>
      </c>
      <c r="D280" s="1"/>
      <c r="E280" s="1">
        <v>135319</v>
      </c>
      <c r="F280" s="1"/>
      <c r="G280" s="1"/>
      <c r="H280" s="17">
        <f t="shared" si="77"/>
        <v>135319</v>
      </c>
      <c r="I280" s="106"/>
    </row>
    <row r="281" spans="1:9" x14ac:dyDescent="0.25">
      <c r="B281" t="s">
        <v>30</v>
      </c>
      <c r="C281" t="str">
        <f t="shared" si="76"/>
        <v>University AdministrationPatient Services</v>
      </c>
      <c r="D281" s="1"/>
      <c r="E281" s="1"/>
      <c r="F281" s="1"/>
      <c r="G281" s="1"/>
      <c r="H281" s="17">
        <f t="shared" si="77"/>
        <v>0</v>
      </c>
      <c r="I281" s="106"/>
    </row>
    <row r="282" spans="1:9" x14ac:dyDescent="0.25">
      <c r="B282" t="s">
        <v>5</v>
      </c>
      <c r="C282" t="str">
        <f t="shared" si="76"/>
        <v>University AdministrationContracts &amp; Grants</v>
      </c>
      <c r="D282" s="1"/>
      <c r="E282" s="1"/>
      <c r="F282" s="1"/>
      <c r="G282" s="1"/>
      <c r="H282" s="17">
        <f t="shared" si="77"/>
        <v>0</v>
      </c>
      <c r="I282" s="106"/>
    </row>
    <row r="283" spans="1:9" x14ac:dyDescent="0.25">
      <c r="B283" t="s">
        <v>6</v>
      </c>
      <c r="C283" t="str">
        <f t="shared" si="76"/>
        <v>University AdministrationGifts &amp; Investments</v>
      </c>
      <c r="D283" s="1"/>
      <c r="E283" s="1"/>
      <c r="F283" s="1"/>
      <c r="G283" s="1"/>
      <c r="H283" s="17">
        <f t="shared" si="77"/>
        <v>0</v>
      </c>
      <c r="I283" s="106"/>
    </row>
    <row r="284" spans="1:9" x14ac:dyDescent="0.25">
      <c r="B284" s="2" t="s">
        <v>7</v>
      </c>
      <c r="C284" t="str">
        <f t="shared" si="76"/>
        <v>University AdministrationOther Revenues</v>
      </c>
      <c r="D284" s="1"/>
      <c r="E284" s="1"/>
      <c r="F284" s="1"/>
      <c r="G284" s="1"/>
      <c r="H284" s="17">
        <f t="shared" si="77"/>
        <v>0</v>
      </c>
      <c r="I284" s="106"/>
    </row>
    <row r="285" spans="1:9" x14ac:dyDescent="0.25">
      <c r="A285" s="57" t="s">
        <v>8</v>
      </c>
      <c r="B285" s="58"/>
      <c r="C285" t="str">
        <f t="shared" si="76"/>
        <v>University Administration</v>
      </c>
      <c r="D285" s="59">
        <f>SUM(D279:D284)</f>
        <v>4874123</v>
      </c>
      <c r="E285" s="59">
        <f>SUM(E279:E284)</f>
        <v>135319</v>
      </c>
      <c r="F285" s="59">
        <f>SUM(F279:F284)</f>
        <v>0</v>
      </c>
      <c r="G285" s="59">
        <f>SUM(G279:G284)</f>
        <v>0</v>
      </c>
      <c r="H285" s="60">
        <f>SUM(H279:H284)</f>
        <v>5009442</v>
      </c>
      <c r="I285" s="106"/>
    </row>
    <row r="286" spans="1:9" x14ac:dyDescent="0.25">
      <c r="C286" t="str">
        <f t="shared" si="76"/>
        <v>University Administration</v>
      </c>
      <c r="D286" s="1"/>
      <c r="E286" s="1"/>
      <c r="F286" s="1"/>
      <c r="G286" s="1"/>
      <c r="H286" s="17"/>
      <c r="I286" s="106"/>
    </row>
    <row r="287" spans="1:9" x14ac:dyDescent="0.25">
      <c r="A287" s="6" t="s">
        <v>9</v>
      </c>
      <c r="B287" t="s">
        <v>10</v>
      </c>
      <c r="C287" t="str">
        <f t="shared" si="76"/>
        <v>University AdministrationSalaries and Wages</v>
      </c>
      <c r="D287" s="1">
        <v>2946777</v>
      </c>
      <c r="E287" s="1">
        <v>96292</v>
      </c>
      <c r="F287" s="1">
        <v>60000</v>
      </c>
      <c r="G287" s="1"/>
      <c r="H287" s="17">
        <f>SUM(D287:G287)</f>
        <v>3103069</v>
      </c>
      <c r="I287" s="106"/>
    </row>
    <row r="288" spans="1:9" x14ac:dyDescent="0.25">
      <c r="B288" t="s">
        <v>11</v>
      </c>
      <c r="C288" t="str">
        <f t="shared" si="76"/>
        <v>University AdministrationStaff Benefits</v>
      </c>
      <c r="D288" s="1">
        <v>884928</v>
      </c>
      <c r="E288" s="1">
        <v>39027</v>
      </c>
      <c r="F288" s="1">
        <v>12694</v>
      </c>
      <c r="G288" s="1"/>
      <c r="H288" s="17">
        <f t="shared" ref="H288:H293" si="78">SUM(D288:G288)</f>
        <v>936649</v>
      </c>
      <c r="I288" s="106"/>
    </row>
    <row r="289" spans="1:9" x14ac:dyDescent="0.25">
      <c r="B289" t="s">
        <v>92</v>
      </c>
      <c r="C289" t="str">
        <f t="shared" si="76"/>
        <v>University AdministrationServices, Supplies, Materials, &amp; Equip.</v>
      </c>
      <c r="D289" s="1">
        <v>1012872</v>
      </c>
      <c r="E289" s="1"/>
      <c r="F289" s="1">
        <v>393181</v>
      </c>
      <c r="G289" s="1"/>
      <c r="H289" s="17">
        <f t="shared" si="78"/>
        <v>1406053</v>
      </c>
      <c r="I289" s="106"/>
    </row>
    <row r="290" spans="1:9" x14ac:dyDescent="0.25">
      <c r="B290" t="s">
        <v>13</v>
      </c>
      <c r="C290" t="str">
        <f t="shared" si="76"/>
        <v>University AdministrationScholarships &amp; Fellowships</v>
      </c>
      <c r="D290" s="1"/>
      <c r="E290" s="1"/>
      <c r="F290" s="1">
        <v>300</v>
      </c>
      <c r="G290" s="1"/>
      <c r="H290" s="17">
        <f t="shared" si="78"/>
        <v>300</v>
      </c>
      <c r="I290" s="106"/>
    </row>
    <row r="291" spans="1:9" x14ac:dyDescent="0.25">
      <c r="B291" t="s">
        <v>29</v>
      </c>
      <c r="C291" t="str">
        <f t="shared" si="76"/>
        <v>University AdministrationDebt Service</v>
      </c>
      <c r="D291" s="1"/>
      <c r="E291" s="1"/>
      <c r="F291" s="1"/>
      <c r="G291" s="1"/>
      <c r="H291" s="17">
        <f t="shared" si="78"/>
        <v>0</v>
      </c>
      <c r="I291" s="106"/>
    </row>
    <row r="292" spans="1:9" x14ac:dyDescent="0.25">
      <c r="B292" t="s">
        <v>12</v>
      </c>
      <c r="C292" t="str">
        <f t="shared" si="76"/>
        <v>University AdministrationUtilities</v>
      </c>
      <c r="D292" s="1"/>
      <c r="E292" s="1"/>
      <c r="F292" s="1"/>
      <c r="G292" s="1"/>
      <c r="H292" s="17">
        <f t="shared" si="78"/>
        <v>0</v>
      </c>
      <c r="I292" s="106"/>
    </row>
    <row r="293" spans="1:9" x14ac:dyDescent="0.25">
      <c r="B293" t="s">
        <v>14</v>
      </c>
      <c r="C293" t="str">
        <f t="shared" si="76"/>
        <v>University AdministrationOther Expenses</v>
      </c>
      <c r="D293" s="1">
        <v>29546</v>
      </c>
      <c r="E293" s="1"/>
      <c r="F293" s="1"/>
      <c r="G293" s="1"/>
      <c r="H293" s="17">
        <f t="shared" si="78"/>
        <v>29546</v>
      </c>
      <c r="I293" s="106"/>
    </row>
    <row r="294" spans="1:9" x14ac:dyDescent="0.25">
      <c r="A294" s="57" t="s">
        <v>15</v>
      </c>
      <c r="B294" s="58"/>
      <c r="C294" t="str">
        <f t="shared" si="76"/>
        <v>University Administration</v>
      </c>
      <c r="D294" s="59">
        <f>SUM(D287:D293)</f>
        <v>4874123</v>
      </c>
      <c r="E294" s="59">
        <f>SUM(E287:E293)</f>
        <v>135319</v>
      </c>
      <c r="F294" s="59">
        <f>SUM(F287:F293)</f>
        <v>466175</v>
      </c>
      <c r="G294" s="59">
        <f>SUM(G287:G293)</f>
        <v>0</v>
      </c>
      <c r="H294" s="60">
        <f>SUM(H287:H293)</f>
        <v>5475617</v>
      </c>
      <c r="I294" s="106"/>
    </row>
    <row r="295" spans="1:9" x14ac:dyDescent="0.25">
      <c r="C295" t="str">
        <f t="shared" si="76"/>
        <v>University Administration</v>
      </c>
      <c r="I295" s="106"/>
    </row>
    <row r="296" spans="1:9" x14ac:dyDescent="0.25">
      <c r="A296" s="6" t="s">
        <v>34</v>
      </c>
      <c r="B296" t="s">
        <v>35</v>
      </c>
      <c r="C296" t="str">
        <f t="shared" si="76"/>
        <v>University AdministrationTransfers In</v>
      </c>
      <c r="D296" s="14"/>
      <c r="E296" s="14"/>
      <c r="F296" s="14"/>
      <c r="G296" s="14"/>
      <c r="H296" s="17">
        <f>SUM(D296:G296)</f>
        <v>0</v>
      </c>
      <c r="I296" s="106"/>
    </row>
    <row r="297" spans="1:9" x14ac:dyDescent="0.25">
      <c r="B297" t="s">
        <v>93</v>
      </c>
      <c r="C297" t="str">
        <f t="shared" si="76"/>
        <v>University AdministrationTransfers Out to Capital</v>
      </c>
      <c r="D297" s="14"/>
      <c r="E297" s="14"/>
      <c r="F297" s="14"/>
      <c r="G297" s="14"/>
      <c r="H297" s="17">
        <f>SUM(D297:G297)</f>
        <v>0</v>
      </c>
      <c r="I297" s="106"/>
    </row>
    <row r="298" spans="1:9" x14ac:dyDescent="0.25">
      <c r="B298" t="s">
        <v>94</v>
      </c>
      <c r="C298" t="str">
        <f t="shared" si="76"/>
        <v>University AdministrationTransfers Out (Other)</v>
      </c>
      <c r="D298" s="14"/>
      <c r="E298" s="14"/>
      <c r="F298" s="14"/>
      <c r="G298" s="14"/>
      <c r="H298" s="17">
        <f t="shared" ref="H298" si="79">SUM(D298:G298)</f>
        <v>0</v>
      </c>
      <c r="I298" s="106"/>
    </row>
    <row r="299" spans="1:9" x14ac:dyDescent="0.25">
      <c r="A299" s="57" t="s">
        <v>36</v>
      </c>
      <c r="B299" s="58"/>
      <c r="C299" t="str">
        <f t="shared" si="76"/>
        <v>University Administration</v>
      </c>
      <c r="D299" s="59">
        <f>D296-D298-D297</f>
        <v>0</v>
      </c>
      <c r="E299" s="59">
        <f t="shared" ref="E299" si="80">E296-E298-E297</f>
        <v>0</v>
      </c>
      <c r="F299" s="59">
        <f t="shared" ref="F299" si="81">F296-F298-F297</f>
        <v>0</v>
      </c>
      <c r="G299" s="59">
        <f t="shared" ref="G299" si="82">G296-G298-G297</f>
        <v>0</v>
      </c>
      <c r="H299" s="60">
        <f>SUM(D299:G299)</f>
        <v>0</v>
      </c>
      <c r="I299" s="106"/>
    </row>
    <row r="300" spans="1:9" x14ac:dyDescent="0.25">
      <c r="C300" t="str">
        <f t="shared" si="76"/>
        <v>University Administration</v>
      </c>
      <c r="D300" s="15"/>
      <c r="E300" s="15"/>
      <c r="F300" s="15"/>
      <c r="G300" s="15"/>
      <c r="H300" s="20"/>
      <c r="I300" s="106"/>
    </row>
    <row r="301" spans="1:9" ht="15.75" thickBot="1" x14ac:dyDescent="0.3">
      <c r="A301" s="8" t="s">
        <v>66</v>
      </c>
      <c r="B301" s="3"/>
      <c r="C301" t="str">
        <f t="shared" si="76"/>
        <v>University Administration</v>
      </c>
      <c r="D301" s="4">
        <f>D285-D294+D299</f>
        <v>0</v>
      </c>
      <c r="E301" s="4">
        <f>E285-E294+E299</f>
        <v>0</v>
      </c>
      <c r="F301" s="4">
        <f>F285-F294+F299</f>
        <v>-466175</v>
      </c>
      <c r="G301" s="4">
        <f>G285-G294+G299</f>
        <v>0</v>
      </c>
      <c r="H301" s="18">
        <f>SUM(D301:G301)</f>
        <v>-466175</v>
      </c>
    </row>
    <row r="302" spans="1:9" ht="15.75" thickTop="1" x14ac:dyDescent="0.25">
      <c r="C302" t="str">
        <f t="shared" si="76"/>
        <v>University Administration</v>
      </c>
    </row>
    <row r="303" spans="1:9" ht="30" x14ac:dyDescent="0.25">
      <c r="A303" s="9" t="s">
        <v>21</v>
      </c>
      <c r="B303" s="10"/>
      <c r="C303" t="str">
        <f>$A$303&amp;B303</f>
        <v>Business Affairs</v>
      </c>
      <c r="D303" s="11" t="s">
        <v>0</v>
      </c>
      <c r="E303" s="11" t="s">
        <v>32</v>
      </c>
      <c r="F303" s="11" t="s">
        <v>86</v>
      </c>
      <c r="G303" s="11" t="s">
        <v>28</v>
      </c>
      <c r="H303" s="21" t="s">
        <v>16</v>
      </c>
      <c r="I303" s="55" t="s">
        <v>45</v>
      </c>
    </row>
    <row r="304" spans="1:9" x14ac:dyDescent="0.25">
      <c r="A304" s="6" t="s">
        <v>1</v>
      </c>
      <c r="B304" t="s">
        <v>33</v>
      </c>
      <c r="C304" t="str">
        <f t="shared" ref="C304:C327" si="83">$A$303&amp;B304</f>
        <v>Business AffairsState Appropriation, Tuition, &amp; Fees</v>
      </c>
      <c r="D304" s="1">
        <v>18677640</v>
      </c>
      <c r="E304" s="1"/>
      <c r="F304" s="1"/>
      <c r="G304" s="1"/>
      <c r="H304" s="17">
        <f t="shared" ref="H304:H309" si="84">SUM(D304:G304)</f>
        <v>18677640</v>
      </c>
      <c r="I304" s="106" t="s">
        <v>76</v>
      </c>
    </row>
    <row r="305" spans="1:9" x14ac:dyDescent="0.25">
      <c r="B305" t="s">
        <v>4</v>
      </c>
      <c r="C305" t="str">
        <f t="shared" si="83"/>
        <v>Business AffairsSales &amp; Services</v>
      </c>
      <c r="D305" s="1"/>
      <c r="E305" s="1"/>
      <c r="F305" s="1"/>
      <c r="G305" s="1"/>
      <c r="H305" s="17">
        <f t="shared" si="84"/>
        <v>0</v>
      </c>
      <c r="I305" s="106"/>
    </row>
    <row r="306" spans="1:9" x14ac:dyDescent="0.25">
      <c r="B306" t="s">
        <v>30</v>
      </c>
      <c r="C306" t="str">
        <f t="shared" si="83"/>
        <v>Business AffairsPatient Services</v>
      </c>
      <c r="D306" s="1"/>
      <c r="E306" s="1"/>
      <c r="F306" s="1"/>
      <c r="G306" s="1"/>
      <c r="H306" s="17">
        <f t="shared" si="84"/>
        <v>0</v>
      </c>
      <c r="I306" s="106"/>
    </row>
    <row r="307" spans="1:9" x14ac:dyDescent="0.25">
      <c r="B307" t="s">
        <v>5</v>
      </c>
      <c r="C307" t="str">
        <f t="shared" si="83"/>
        <v>Business AffairsContracts &amp; Grants</v>
      </c>
      <c r="D307" s="1"/>
      <c r="E307" s="1"/>
      <c r="F307" s="1"/>
      <c r="G307" s="1"/>
      <c r="H307" s="17">
        <f t="shared" si="84"/>
        <v>0</v>
      </c>
      <c r="I307" s="106"/>
    </row>
    <row r="308" spans="1:9" x14ac:dyDescent="0.25">
      <c r="B308" t="s">
        <v>6</v>
      </c>
      <c r="C308" t="str">
        <f t="shared" si="83"/>
        <v>Business AffairsGifts &amp; Investments</v>
      </c>
      <c r="D308" s="1"/>
      <c r="E308" s="1"/>
      <c r="F308" s="1"/>
      <c r="G308" s="1"/>
      <c r="H308" s="17">
        <f t="shared" si="84"/>
        <v>0</v>
      </c>
      <c r="I308" s="106"/>
    </row>
    <row r="309" spans="1:9" x14ac:dyDescent="0.25">
      <c r="B309" s="2" t="s">
        <v>7</v>
      </c>
      <c r="C309" t="str">
        <f t="shared" si="83"/>
        <v>Business AffairsOther Revenues</v>
      </c>
      <c r="D309" s="1"/>
      <c r="E309" s="1"/>
      <c r="F309" s="1"/>
      <c r="G309" s="1">
        <v>940820</v>
      </c>
      <c r="H309" s="17">
        <f t="shared" si="84"/>
        <v>940820</v>
      </c>
      <c r="I309" s="106"/>
    </row>
    <row r="310" spans="1:9" x14ac:dyDescent="0.25">
      <c r="A310" s="57" t="s">
        <v>8</v>
      </c>
      <c r="B310" s="58"/>
      <c r="C310" t="str">
        <f t="shared" si="83"/>
        <v>Business Affairs</v>
      </c>
      <c r="D310" s="59">
        <f>SUM(D304:D309)</f>
        <v>18677640</v>
      </c>
      <c r="E310" s="59">
        <f>SUM(E304:E309)</f>
        <v>0</v>
      </c>
      <c r="F310" s="59">
        <f>SUM(F304:F309)</f>
        <v>0</v>
      </c>
      <c r="G310" s="59">
        <f>SUM(G304:G309)</f>
        <v>940820</v>
      </c>
      <c r="H310" s="60">
        <f>SUM(H304:H309)</f>
        <v>19618460</v>
      </c>
      <c r="I310" s="106"/>
    </row>
    <row r="311" spans="1:9" x14ac:dyDescent="0.25">
      <c r="C311" t="str">
        <f t="shared" si="83"/>
        <v>Business Affairs</v>
      </c>
      <c r="D311" s="1"/>
      <c r="E311" s="1"/>
      <c r="F311" s="1"/>
      <c r="G311" s="1"/>
      <c r="H311" s="17"/>
      <c r="I311" s="106"/>
    </row>
    <row r="312" spans="1:9" x14ac:dyDescent="0.25">
      <c r="A312" s="6" t="s">
        <v>9</v>
      </c>
      <c r="B312" t="s">
        <v>10</v>
      </c>
      <c r="C312" t="str">
        <f t="shared" si="83"/>
        <v>Business AffairsSalaries and Wages</v>
      </c>
      <c r="D312" s="1">
        <v>3498198</v>
      </c>
      <c r="E312" s="1"/>
      <c r="F312" s="1"/>
      <c r="G312" s="1">
        <v>394121</v>
      </c>
      <c r="H312" s="17">
        <f>SUM(D312:G312)</f>
        <v>3892319</v>
      </c>
      <c r="I312" s="106"/>
    </row>
    <row r="313" spans="1:9" x14ac:dyDescent="0.25">
      <c r="B313" t="s">
        <v>11</v>
      </c>
      <c r="C313" t="str">
        <f t="shared" si="83"/>
        <v>Business AffairsStaff Benefits</v>
      </c>
      <c r="D313" s="1">
        <v>535986</v>
      </c>
      <c r="E313" s="1"/>
      <c r="F313" s="1"/>
      <c r="G313" s="1">
        <v>97563</v>
      </c>
      <c r="H313" s="17">
        <f t="shared" ref="H313:H318" si="85">SUM(D313:G313)</f>
        <v>633549</v>
      </c>
      <c r="I313" s="106"/>
    </row>
    <row r="314" spans="1:9" x14ac:dyDescent="0.25">
      <c r="B314" t="s">
        <v>92</v>
      </c>
      <c r="C314" t="str">
        <f t="shared" si="83"/>
        <v>Business AffairsServices, Supplies, Materials, &amp; Equip.</v>
      </c>
      <c r="D314" s="1">
        <v>14188393</v>
      </c>
      <c r="E314" s="1"/>
      <c r="F314" s="1">
        <v>45601</v>
      </c>
      <c r="G314" s="1">
        <v>49136</v>
      </c>
      <c r="H314" s="17">
        <f t="shared" si="85"/>
        <v>14283130</v>
      </c>
      <c r="I314" s="106"/>
    </row>
    <row r="315" spans="1:9" x14ac:dyDescent="0.25">
      <c r="B315" t="s">
        <v>13</v>
      </c>
      <c r="C315" t="str">
        <f t="shared" si="83"/>
        <v>Business AffairsScholarships &amp; Fellowships</v>
      </c>
      <c r="D315" s="1"/>
      <c r="E315" s="1"/>
      <c r="F315" s="1"/>
      <c r="G315" s="1"/>
      <c r="H315" s="17">
        <f t="shared" si="85"/>
        <v>0</v>
      </c>
      <c r="I315" s="106"/>
    </row>
    <row r="316" spans="1:9" x14ac:dyDescent="0.25">
      <c r="B316" t="s">
        <v>29</v>
      </c>
      <c r="C316" t="str">
        <f t="shared" si="83"/>
        <v>Business AffairsDebt Service</v>
      </c>
      <c r="D316" s="1"/>
      <c r="E316" s="1"/>
      <c r="F316" s="1"/>
      <c r="G316" s="1"/>
      <c r="H316" s="17">
        <f t="shared" si="85"/>
        <v>0</v>
      </c>
      <c r="I316" s="106"/>
    </row>
    <row r="317" spans="1:9" x14ac:dyDescent="0.25">
      <c r="B317" t="s">
        <v>12</v>
      </c>
      <c r="C317" t="str">
        <f t="shared" si="83"/>
        <v>Business AffairsUtilities</v>
      </c>
      <c r="D317" s="1">
        <v>378531</v>
      </c>
      <c r="E317" s="1"/>
      <c r="F317" s="1"/>
      <c r="G317" s="1"/>
      <c r="H317" s="17">
        <f t="shared" si="85"/>
        <v>378531</v>
      </c>
      <c r="I317" s="106"/>
    </row>
    <row r="318" spans="1:9" x14ac:dyDescent="0.25">
      <c r="B318" t="s">
        <v>14</v>
      </c>
      <c r="C318" t="str">
        <f t="shared" si="83"/>
        <v>Business AffairsOther Expenses</v>
      </c>
      <c r="D318" s="1">
        <v>76532</v>
      </c>
      <c r="E318" s="1"/>
      <c r="F318" s="1"/>
      <c r="G318" s="1"/>
      <c r="H318" s="17">
        <f t="shared" si="85"/>
        <v>76532</v>
      </c>
      <c r="I318" s="106"/>
    </row>
    <row r="319" spans="1:9" x14ac:dyDescent="0.25">
      <c r="A319" s="57" t="s">
        <v>15</v>
      </c>
      <c r="B319" s="58"/>
      <c r="C319" t="str">
        <f t="shared" si="83"/>
        <v>Business Affairs</v>
      </c>
      <c r="D319" s="59">
        <f>SUM(D312:D318)</f>
        <v>18677640</v>
      </c>
      <c r="E319" s="59">
        <f>SUM(E312:E318)</f>
        <v>0</v>
      </c>
      <c r="F319" s="59">
        <f>SUM(F312:F318)</f>
        <v>45601</v>
      </c>
      <c r="G319" s="59">
        <f>SUM(G312:G318)</f>
        <v>540820</v>
      </c>
      <c r="H319" s="60">
        <f>SUM(H312:H318)</f>
        <v>19264061</v>
      </c>
      <c r="I319" s="106"/>
    </row>
    <row r="320" spans="1:9" x14ac:dyDescent="0.25">
      <c r="C320" t="str">
        <f t="shared" si="83"/>
        <v>Business Affairs</v>
      </c>
      <c r="I320" s="106"/>
    </row>
    <row r="321" spans="1:9" x14ac:dyDescent="0.25">
      <c r="A321" s="6" t="s">
        <v>34</v>
      </c>
      <c r="B321" t="s">
        <v>35</v>
      </c>
      <c r="C321" t="str">
        <f t="shared" si="83"/>
        <v>Business AffairsTransfers In</v>
      </c>
      <c r="D321" s="14"/>
      <c r="E321" s="14"/>
      <c r="F321" s="14"/>
      <c r="G321" s="14"/>
      <c r="H321" s="17">
        <f>SUM(D321:G321)</f>
        <v>0</v>
      </c>
      <c r="I321" s="106"/>
    </row>
    <row r="322" spans="1:9" x14ac:dyDescent="0.25">
      <c r="B322" t="s">
        <v>93</v>
      </c>
      <c r="C322" t="str">
        <f t="shared" si="83"/>
        <v>Business AffairsTransfers Out to Capital</v>
      </c>
      <c r="D322" s="14"/>
      <c r="E322" s="14"/>
      <c r="F322" s="14"/>
      <c r="G322" s="14"/>
      <c r="H322" s="17">
        <f>SUM(D322:G322)</f>
        <v>0</v>
      </c>
      <c r="I322" s="106"/>
    </row>
    <row r="323" spans="1:9" x14ac:dyDescent="0.25">
      <c r="B323" t="s">
        <v>94</v>
      </c>
      <c r="C323" t="str">
        <f t="shared" si="83"/>
        <v>Business AffairsTransfers Out (Other)</v>
      </c>
      <c r="D323" s="14"/>
      <c r="E323" s="14"/>
      <c r="F323" s="14"/>
      <c r="G323" s="14">
        <v>400000</v>
      </c>
      <c r="H323" s="17">
        <f t="shared" ref="H323" si="86">SUM(D323:G323)</f>
        <v>400000</v>
      </c>
      <c r="I323" s="106"/>
    </row>
    <row r="324" spans="1:9" x14ac:dyDescent="0.25">
      <c r="A324" s="57" t="s">
        <v>36</v>
      </c>
      <c r="B324" s="58"/>
      <c r="C324" t="str">
        <f t="shared" si="83"/>
        <v>Business Affairs</v>
      </c>
      <c r="D324" s="59">
        <f>D321-D323-D322</f>
        <v>0</v>
      </c>
      <c r="E324" s="59">
        <f t="shared" ref="E324" si="87">E321-E323-E322</f>
        <v>0</v>
      </c>
      <c r="F324" s="59">
        <f t="shared" ref="F324" si="88">F321-F323-F322</f>
        <v>0</v>
      </c>
      <c r="G324" s="59">
        <f t="shared" ref="G324" si="89">G321-G323-G322</f>
        <v>-400000</v>
      </c>
      <c r="H324" s="60">
        <f>SUM(D324:G324)</f>
        <v>-400000</v>
      </c>
      <c r="I324" s="106"/>
    </row>
    <row r="325" spans="1:9" x14ac:dyDescent="0.25">
      <c r="C325" t="str">
        <f t="shared" si="83"/>
        <v>Business Affairs</v>
      </c>
      <c r="D325" s="15"/>
      <c r="E325" s="15"/>
      <c r="F325" s="15"/>
      <c r="G325" s="15"/>
      <c r="H325" s="20"/>
      <c r="I325" s="106"/>
    </row>
    <row r="326" spans="1:9" ht="15.75" thickBot="1" x14ac:dyDescent="0.3">
      <c r="A326" s="8" t="s">
        <v>66</v>
      </c>
      <c r="B326" s="3"/>
      <c r="C326" t="str">
        <f t="shared" si="83"/>
        <v>Business Affairs</v>
      </c>
      <c r="D326" s="4">
        <f>D310-D319+D324</f>
        <v>0</v>
      </c>
      <c r="E326" s="4">
        <f>E310-E319+E324</f>
        <v>0</v>
      </c>
      <c r="F326" s="4">
        <f>F310-F319+F324</f>
        <v>-45601</v>
      </c>
      <c r="G326" s="4">
        <f>G310-G319+G324</f>
        <v>0</v>
      </c>
      <c r="H326" s="18">
        <f>SUM(D326:G326)</f>
        <v>-45601</v>
      </c>
    </row>
    <row r="327" spans="1:9" ht="15.75" thickTop="1" x14ac:dyDescent="0.25">
      <c r="C327" t="str">
        <f t="shared" si="83"/>
        <v>Business Affairs</v>
      </c>
    </row>
    <row r="328" spans="1:9" ht="30" x14ac:dyDescent="0.25">
      <c r="A328" s="9" t="s">
        <v>22</v>
      </c>
      <c r="B328" s="10"/>
      <c r="C328" t="str">
        <f>$A$328&amp;B328</f>
        <v>Facilities</v>
      </c>
      <c r="D328" s="11" t="s">
        <v>0</v>
      </c>
      <c r="E328" s="11" t="s">
        <v>32</v>
      </c>
      <c r="F328" s="11" t="s">
        <v>86</v>
      </c>
      <c r="G328" s="11" t="s">
        <v>28</v>
      </c>
      <c r="H328" s="21" t="s">
        <v>16</v>
      </c>
      <c r="I328" s="55" t="s">
        <v>45</v>
      </c>
    </row>
    <row r="329" spans="1:9" x14ac:dyDescent="0.25">
      <c r="A329" s="6" t="s">
        <v>1</v>
      </c>
      <c r="B329" t="s">
        <v>33</v>
      </c>
      <c r="C329" t="str">
        <f t="shared" ref="C329:C352" si="90">$A$328&amp;B329</f>
        <v>FacilitiesState Appropriation, Tuition, &amp; Fees</v>
      </c>
      <c r="D329" s="1">
        <v>13080106</v>
      </c>
      <c r="E329" s="1"/>
      <c r="F329" s="1"/>
      <c r="G329" s="1"/>
      <c r="H329" s="17">
        <f t="shared" ref="H329:H334" si="91">SUM(D329:G329)</f>
        <v>13080106</v>
      </c>
      <c r="I329" s="106" t="s">
        <v>76</v>
      </c>
    </row>
    <row r="330" spans="1:9" x14ac:dyDescent="0.25">
      <c r="B330" t="s">
        <v>4</v>
      </c>
      <c r="C330" t="str">
        <f t="shared" si="90"/>
        <v>FacilitiesSales &amp; Services</v>
      </c>
      <c r="D330" s="1">
        <v>841048</v>
      </c>
      <c r="E330" s="1">
        <v>4847611</v>
      </c>
      <c r="F330" s="1"/>
      <c r="G330" s="1"/>
      <c r="H330" s="17">
        <f t="shared" si="91"/>
        <v>5688659</v>
      </c>
      <c r="I330" s="106"/>
    </row>
    <row r="331" spans="1:9" x14ac:dyDescent="0.25">
      <c r="B331" t="s">
        <v>30</v>
      </c>
      <c r="C331" t="str">
        <f t="shared" si="90"/>
        <v>FacilitiesPatient Services</v>
      </c>
      <c r="D331" s="1"/>
      <c r="E331" s="1"/>
      <c r="F331" s="1"/>
      <c r="G331" s="1"/>
      <c r="H331" s="17">
        <f t="shared" si="91"/>
        <v>0</v>
      </c>
      <c r="I331" s="106"/>
    </row>
    <row r="332" spans="1:9" x14ac:dyDescent="0.25">
      <c r="B332" t="s">
        <v>5</v>
      </c>
      <c r="C332" t="str">
        <f t="shared" si="90"/>
        <v>FacilitiesContracts &amp; Grants</v>
      </c>
      <c r="D332" s="1"/>
      <c r="E332" s="1"/>
      <c r="F332" s="1"/>
      <c r="G332" s="1"/>
      <c r="H332" s="17">
        <f t="shared" si="91"/>
        <v>0</v>
      </c>
      <c r="I332" s="106"/>
    </row>
    <row r="333" spans="1:9" x14ac:dyDescent="0.25">
      <c r="B333" t="s">
        <v>6</v>
      </c>
      <c r="C333" t="str">
        <f t="shared" si="90"/>
        <v>FacilitiesGifts &amp; Investments</v>
      </c>
      <c r="D333" s="1"/>
      <c r="E333" s="1"/>
      <c r="F333" s="1"/>
      <c r="G333" s="1"/>
      <c r="H333" s="17">
        <f t="shared" si="91"/>
        <v>0</v>
      </c>
      <c r="I333" s="106"/>
    </row>
    <row r="334" spans="1:9" x14ac:dyDescent="0.25">
      <c r="B334" s="2" t="s">
        <v>7</v>
      </c>
      <c r="C334" t="str">
        <f t="shared" si="90"/>
        <v>FacilitiesOther Revenues</v>
      </c>
      <c r="D334" s="1"/>
      <c r="E334" s="1"/>
      <c r="F334" s="1"/>
      <c r="G334" s="1"/>
      <c r="H334" s="17">
        <f t="shared" si="91"/>
        <v>0</v>
      </c>
      <c r="I334" s="106"/>
    </row>
    <row r="335" spans="1:9" x14ac:dyDescent="0.25">
      <c r="A335" s="57" t="s">
        <v>8</v>
      </c>
      <c r="B335" s="58"/>
      <c r="C335" t="str">
        <f t="shared" si="90"/>
        <v>Facilities</v>
      </c>
      <c r="D335" s="59">
        <f>SUM(D329:D334)</f>
        <v>13921154</v>
      </c>
      <c r="E335" s="59">
        <f>SUM(E329:E334)</f>
        <v>4847611</v>
      </c>
      <c r="F335" s="59">
        <f>SUM(F329:F334)</f>
        <v>0</v>
      </c>
      <c r="G335" s="59">
        <f>SUM(G329:G334)</f>
        <v>0</v>
      </c>
      <c r="H335" s="60">
        <f>SUM(H329:H334)</f>
        <v>18768765</v>
      </c>
      <c r="I335" s="106"/>
    </row>
    <row r="336" spans="1:9" x14ac:dyDescent="0.25">
      <c r="C336" t="str">
        <f t="shared" si="90"/>
        <v>Facilities</v>
      </c>
      <c r="D336" s="1"/>
      <c r="E336" s="1"/>
      <c r="F336" s="1"/>
      <c r="G336" s="1"/>
      <c r="H336" s="17"/>
      <c r="I336" s="106"/>
    </row>
    <row r="337" spans="1:9" x14ac:dyDescent="0.25">
      <c r="A337" s="6" t="s">
        <v>9</v>
      </c>
      <c r="B337" t="s">
        <v>10</v>
      </c>
      <c r="C337" t="str">
        <f t="shared" si="90"/>
        <v>FacilitiesSalaries and Wages</v>
      </c>
      <c r="D337" s="1">
        <v>5483005</v>
      </c>
      <c r="E337" s="1">
        <v>1499588</v>
      </c>
      <c r="F337" s="1">
        <v>345594</v>
      </c>
      <c r="G337" s="1"/>
      <c r="H337" s="17">
        <f>SUM(D337:G337)</f>
        <v>7328187</v>
      </c>
      <c r="I337" s="106"/>
    </row>
    <row r="338" spans="1:9" x14ac:dyDescent="0.25">
      <c r="B338" t="s">
        <v>11</v>
      </c>
      <c r="C338" t="str">
        <f t="shared" si="90"/>
        <v>FacilitiesStaff Benefits</v>
      </c>
      <c r="D338" s="1">
        <v>1984122</v>
      </c>
      <c r="E338" s="1">
        <v>778469</v>
      </c>
      <c r="F338" s="1">
        <v>143489</v>
      </c>
      <c r="G338" s="1"/>
      <c r="H338" s="17">
        <f t="shared" ref="H338:H343" si="92">SUM(D338:G338)</f>
        <v>2906080</v>
      </c>
      <c r="I338" s="106"/>
    </row>
    <row r="339" spans="1:9" x14ac:dyDescent="0.25">
      <c r="B339" t="s">
        <v>92</v>
      </c>
      <c r="C339" t="str">
        <f t="shared" si="90"/>
        <v>FacilitiesServices, Supplies, Materials, &amp; Equip.</v>
      </c>
      <c r="D339" s="1">
        <v>1856822</v>
      </c>
      <c r="E339" s="1">
        <v>2569554</v>
      </c>
      <c r="F339" s="1"/>
      <c r="G339" s="1"/>
      <c r="H339" s="17">
        <f t="shared" si="92"/>
        <v>4426376</v>
      </c>
      <c r="I339" s="106"/>
    </row>
    <row r="340" spans="1:9" x14ac:dyDescent="0.25">
      <c r="B340" t="s">
        <v>13</v>
      </c>
      <c r="C340" t="str">
        <f t="shared" si="90"/>
        <v>FacilitiesScholarships &amp; Fellowships</v>
      </c>
      <c r="D340" s="1"/>
      <c r="E340" s="1"/>
      <c r="F340" s="1"/>
      <c r="G340" s="1"/>
      <c r="H340" s="17">
        <f t="shared" si="92"/>
        <v>0</v>
      </c>
      <c r="I340" s="106"/>
    </row>
    <row r="341" spans="1:9" x14ac:dyDescent="0.25">
      <c r="B341" t="s">
        <v>29</v>
      </c>
      <c r="C341" t="str">
        <f t="shared" si="90"/>
        <v>FacilitiesDebt Service</v>
      </c>
      <c r="D341" s="1"/>
      <c r="E341" s="1"/>
      <c r="F341" s="1"/>
      <c r="G341" s="1"/>
      <c r="H341" s="17">
        <f t="shared" si="92"/>
        <v>0</v>
      </c>
      <c r="I341" s="106"/>
    </row>
    <row r="342" spans="1:9" x14ac:dyDescent="0.25">
      <c r="B342" t="s">
        <v>12</v>
      </c>
      <c r="C342" t="str">
        <f t="shared" si="90"/>
        <v>FacilitiesUtilities</v>
      </c>
      <c r="D342" s="1">
        <v>4590815</v>
      </c>
      <c r="E342" s="1"/>
      <c r="F342" s="1"/>
      <c r="G342" s="1"/>
      <c r="H342" s="17">
        <f t="shared" si="92"/>
        <v>4590815</v>
      </c>
      <c r="I342" s="106"/>
    </row>
    <row r="343" spans="1:9" x14ac:dyDescent="0.25">
      <c r="B343" t="s">
        <v>14</v>
      </c>
      <c r="C343" t="str">
        <f t="shared" si="90"/>
        <v>FacilitiesOther Expenses</v>
      </c>
      <c r="D343" s="1">
        <v>6390</v>
      </c>
      <c r="E343" s="1"/>
      <c r="F343" s="1"/>
      <c r="G343" s="1"/>
      <c r="H343" s="17">
        <f t="shared" si="92"/>
        <v>6390</v>
      </c>
      <c r="I343" s="106"/>
    </row>
    <row r="344" spans="1:9" x14ac:dyDescent="0.25">
      <c r="A344" s="57" t="s">
        <v>15</v>
      </c>
      <c r="B344" s="58"/>
      <c r="C344" t="str">
        <f t="shared" si="90"/>
        <v>Facilities</v>
      </c>
      <c r="D344" s="59">
        <f>SUM(D337:D343)</f>
        <v>13921154</v>
      </c>
      <c r="E344" s="59">
        <f>SUM(E337:E343)</f>
        <v>4847611</v>
      </c>
      <c r="F344" s="59">
        <f>SUM(F337:F343)</f>
        <v>489083</v>
      </c>
      <c r="G344" s="59">
        <f>SUM(G337:G343)</f>
        <v>0</v>
      </c>
      <c r="H344" s="60">
        <f>SUM(H337:H343)</f>
        <v>19257848</v>
      </c>
      <c r="I344" s="106"/>
    </row>
    <row r="345" spans="1:9" x14ac:dyDescent="0.25">
      <c r="C345" t="str">
        <f t="shared" si="90"/>
        <v>Facilities</v>
      </c>
      <c r="I345" s="106"/>
    </row>
    <row r="346" spans="1:9" x14ac:dyDescent="0.25">
      <c r="A346" s="6" t="s">
        <v>34</v>
      </c>
      <c r="B346" t="s">
        <v>35</v>
      </c>
      <c r="C346" t="str">
        <f t="shared" si="90"/>
        <v>FacilitiesTransfers In</v>
      </c>
      <c r="D346" s="14"/>
      <c r="E346" s="14"/>
      <c r="F346" s="14"/>
      <c r="G346" s="14"/>
      <c r="H346" s="17">
        <f>SUM(D346:G346)</f>
        <v>0</v>
      </c>
      <c r="I346" s="106"/>
    </row>
    <row r="347" spans="1:9" x14ac:dyDescent="0.25">
      <c r="B347" t="s">
        <v>93</v>
      </c>
      <c r="C347" t="str">
        <f t="shared" si="90"/>
        <v>FacilitiesTransfers Out to Capital</v>
      </c>
      <c r="D347" s="14"/>
      <c r="E347" s="14"/>
      <c r="F347" s="14"/>
      <c r="G347" s="14"/>
      <c r="H347" s="17">
        <f>SUM(D347:G347)</f>
        <v>0</v>
      </c>
      <c r="I347" s="106"/>
    </row>
    <row r="348" spans="1:9" x14ac:dyDescent="0.25">
      <c r="B348" t="s">
        <v>94</v>
      </c>
      <c r="C348" t="str">
        <f t="shared" si="90"/>
        <v>FacilitiesTransfers Out (Other)</v>
      </c>
      <c r="D348" s="14"/>
      <c r="E348" s="14"/>
      <c r="F348" s="14"/>
      <c r="G348" s="14"/>
      <c r="H348" s="17">
        <f t="shared" ref="H348" si="93">SUM(D348:G348)</f>
        <v>0</v>
      </c>
      <c r="I348" s="106"/>
    </row>
    <row r="349" spans="1:9" x14ac:dyDescent="0.25">
      <c r="A349" s="57" t="s">
        <v>36</v>
      </c>
      <c r="B349" s="58"/>
      <c r="C349" t="str">
        <f t="shared" si="90"/>
        <v>Facilities</v>
      </c>
      <c r="D349" s="59">
        <f>D346-D348-D347</f>
        <v>0</v>
      </c>
      <c r="E349" s="59">
        <f t="shared" ref="E349" si="94">E346-E348-E347</f>
        <v>0</v>
      </c>
      <c r="F349" s="59">
        <f t="shared" ref="F349" si="95">F346-F348-F347</f>
        <v>0</v>
      </c>
      <c r="G349" s="59">
        <f t="shared" ref="G349" si="96">G346-G348-G347</f>
        <v>0</v>
      </c>
      <c r="H349" s="60">
        <f>SUM(D349:G349)</f>
        <v>0</v>
      </c>
      <c r="I349" s="106"/>
    </row>
    <row r="350" spans="1:9" x14ac:dyDescent="0.25">
      <c r="C350" t="str">
        <f t="shared" si="90"/>
        <v>Facilities</v>
      </c>
      <c r="D350" s="15"/>
      <c r="E350" s="15"/>
      <c r="F350" s="15"/>
      <c r="G350" s="15"/>
      <c r="H350" s="20"/>
      <c r="I350" s="106"/>
    </row>
    <row r="351" spans="1:9" ht="15.75" thickBot="1" x14ac:dyDescent="0.3">
      <c r="A351" s="8" t="s">
        <v>66</v>
      </c>
      <c r="B351" s="3"/>
      <c r="C351" t="str">
        <f t="shared" si="90"/>
        <v>Facilities</v>
      </c>
      <c r="D351" s="4">
        <f>D335-D344+D349</f>
        <v>0</v>
      </c>
      <c r="E351" s="4">
        <f>E335-E344+E349</f>
        <v>0</v>
      </c>
      <c r="F351" s="4">
        <f>F335-F344+F349</f>
        <v>-489083</v>
      </c>
      <c r="G351" s="4">
        <f>G335-G344+G349</f>
        <v>0</v>
      </c>
      <c r="H351" s="18">
        <f>SUM(D351:G351)</f>
        <v>-489083</v>
      </c>
    </row>
    <row r="352" spans="1:9" ht="15.75" thickTop="1" x14ac:dyDescent="0.25">
      <c r="C352" t="str">
        <f t="shared" si="90"/>
        <v>Facilities</v>
      </c>
    </row>
    <row r="353" spans="1:9" ht="30" x14ac:dyDescent="0.25">
      <c r="A353" s="9" t="s">
        <v>24</v>
      </c>
      <c r="B353" s="10"/>
      <c r="C353" t="str">
        <f>$A$353&amp;B353</f>
        <v>Human Resources</v>
      </c>
      <c r="D353" s="11" t="s">
        <v>0</v>
      </c>
      <c r="E353" s="11" t="s">
        <v>32</v>
      </c>
      <c r="F353" s="11" t="s">
        <v>86</v>
      </c>
      <c r="G353" s="11" t="s">
        <v>28</v>
      </c>
      <c r="H353" s="21" t="s">
        <v>16</v>
      </c>
      <c r="I353" s="55" t="s">
        <v>45</v>
      </c>
    </row>
    <row r="354" spans="1:9" x14ac:dyDescent="0.25">
      <c r="A354" s="6" t="s">
        <v>1</v>
      </c>
      <c r="B354" t="s">
        <v>33</v>
      </c>
      <c r="C354" t="str">
        <f t="shared" ref="C354:C377" si="97">$A$353&amp;B354</f>
        <v>Human ResourcesState Appropriation, Tuition, &amp; Fees</v>
      </c>
      <c r="D354" s="1">
        <v>2687018</v>
      </c>
      <c r="E354" s="1"/>
      <c r="F354" s="1"/>
      <c r="G354" s="1"/>
      <c r="H354" s="17">
        <f t="shared" ref="H354:H359" si="98">SUM(D354:G354)</f>
        <v>2687018</v>
      </c>
      <c r="I354" s="106" t="s">
        <v>76</v>
      </c>
    </row>
    <row r="355" spans="1:9" x14ac:dyDescent="0.25">
      <c r="B355" t="s">
        <v>4</v>
      </c>
      <c r="C355" t="str">
        <f t="shared" si="97"/>
        <v>Human ResourcesSales &amp; Services</v>
      </c>
      <c r="D355" s="1"/>
      <c r="E355" s="1"/>
      <c r="F355" s="1"/>
      <c r="G355" s="1"/>
      <c r="H355" s="17">
        <f t="shared" si="98"/>
        <v>0</v>
      </c>
      <c r="I355" s="106"/>
    </row>
    <row r="356" spans="1:9" x14ac:dyDescent="0.25">
      <c r="B356" t="s">
        <v>30</v>
      </c>
      <c r="C356" t="str">
        <f t="shared" si="97"/>
        <v>Human ResourcesPatient Services</v>
      </c>
      <c r="D356" s="1"/>
      <c r="E356" s="1"/>
      <c r="F356" s="1"/>
      <c r="G356" s="1"/>
      <c r="H356" s="17">
        <f t="shared" si="98"/>
        <v>0</v>
      </c>
      <c r="I356" s="106"/>
    </row>
    <row r="357" spans="1:9" x14ac:dyDescent="0.25">
      <c r="B357" t="s">
        <v>5</v>
      </c>
      <c r="C357" t="str">
        <f t="shared" si="97"/>
        <v>Human ResourcesContracts &amp; Grants</v>
      </c>
      <c r="D357" s="1"/>
      <c r="E357" s="1"/>
      <c r="F357" s="1"/>
      <c r="G357" s="1"/>
      <c r="H357" s="17">
        <f t="shared" si="98"/>
        <v>0</v>
      </c>
      <c r="I357" s="106"/>
    </row>
    <row r="358" spans="1:9" x14ac:dyDescent="0.25">
      <c r="B358" t="s">
        <v>6</v>
      </c>
      <c r="C358" t="str">
        <f t="shared" si="97"/>
        <v>Human ResourcesGifts &amp; Investments</v>
      </c>
      <c r="D358" s="1"/>
      <c r="E358" s="1"/>
      <c r="F358" s="1"/>
      <c r="G358" s="1"/>
      <c r="H358" s="17">
        <f t="shared" si="98"/>
        <v>0</v>
      </c>
      <c r="I358" s="106"/>
    </row>
    <row r="359" spans="1:9" x14ac:dyDescent="0.25">
      <c r="B359" s="2" t="s">
        <v>7</v>
      </c>
      <c r="C359" t="str">
        <f t="shared" si="97"/>
        <v>Human ResourcesOther Revenues</v>
      </c>
      <c r="D359" s="1"/>
      <c r="E359" s="1"/>
      <c r="F359" s="1"/>
      <c r="G359" s="1"/>
      <c r="H359" s="17">
        <f t="shared" si="98"/>
        <v>0</v>
      </c>
      <c r="I359" s="106"/>
    </row>
    <row r="360" spans="1:9" x14ac:dyDescent="0.25">
      <c r="A360" s="57" t="s">
        <v>8</v>
      </c>
      <c r="B360" s="58"/>
      <c r="C360" t="str">
        <f t="shared" si="97"/>
        <v>Human Resources</v>
      </c>
      <c r="D360" s="59">
        <f>SUM(D354:D359)</f>
        <v>2687018</v>
      </c>
      <c r="E360" s="59">
        <f>SUM(E354:E359)</f>
        <v>0</v>
      </c>
      <c r="F360" s="59">
        <f>SUM(F354:F359)</f>
        <v>0</v>
      </c>
      <c r="G360" s="59">
        <f>SUM(G354:G359)</f>
        <v>0</v>
      </c>
      <c r="H360" s="60">
        <f>SUM(H354:H359)</f>
        <v>2687018</v>
      </c>
      <c r="I360" s="106"/>
    </row>
    <row r="361" spans="1:9" x14ac:dyDescent="0.25">
      <c r="C361" t="str">
        <f t="shared" si="97"/>
        <v>Human Resources</v>
      </c>
      <c r="D361" s="1"/>
      <c r="E361" s="1"/>
      <c r="F361" s="1"/>
      <c r="G361" s="1"/>
      <c r="H361" s="17"/>
      <c r="I361" s="106"/>
    </row>
    <row r="362" spans="1:9" x14ac:dyDescent="0.25">
      <c r="A362" s="6" t="s">
        <v>9</v>
      </c>
      <c r="B362" t="s">
        <v>10</v>
      </c>
      <c r="C362" t="str">
        <f t="shared" si="97"/>
        <v>Human ResourcesSalaries and Wages</v>
      </c>
      <c r="D362" s="1">
        <v>1709368</v>
      </c>
      <c r="E362" s="1"/>
      <c r="F362" s="1"/>
      <c r="G362" s="1"/>
      <c r="H362" s="17">
        <f>SUM(D362:G362)</f>
        <v>1709368</v>
      </c>
      <c r="I362" s="106"/>
    </row>
    <row r="363" spans="1:9" x14ac:dyDescent="0.25">
      <c r="B363" t="s">
        <v>11</v>
      </c>
      <c r="C363" t="str">
        <f t="shared" si="97"/>
        <v>Human ResourcesStaff Benefits</v>
      </c>
      <c r="D363" s="1">
        <v>590788</v>
      </c>
      <c r="E363" s="1"/>
      <c r="F363" s="1"/>
      <c r="G363" s="1"/>
      <c r="H363" s="17">
        <f t="shared" ref="H363:H368" si="99">SUM(D363:G363)</f>
        <v>590788</v>
      </c>
      <c r="I363" s="106"/>
    </row>
    <row r="364" spans="1:9" x14ac:dyDescent="0.25">
      <c r="B364" t="s">
        <v>92</v>
      </c>
      <c r="C364" t="str">
        <f t="shared" si="97"/>
        <v>Human ResourcesServices, Supplies, Materials, &amp; Equip.</v>
      </c>
      <c r="D364" s="1">
        <v>383562</v>
      </c>
      <c r="E364" s="1"/>
      <c r="F364" s="1"/>
      <c r="G364" s="1"/>
      <c r="H364" s="17">
        <f t="shared" si="99"/>
        <v>383562</v>
      </c>
      <c r="I364" s="106"/>
    </row>
    <row r="365" spans="1:9" x14ac:dyDescent="0.25">
      <c r="B365" t="s">
        <v>13</v>
      </c>
      <c r="C365" t="str">
        <f t="shared" si="97"/>
        <v>Human ResourcesScholarships &amp; Fellowships</v>
      </c>
      <c r="D365" s="1"/>
      <c r="E365" s="1"/>
      <c r="F365" s="1"/>
      <c r="G365" s="1"/>
      <c r="H365" s="17">
        <f t="shared" si="99"/>
        <v>0</v>
      </c>
      <c r="I365" s="106"/>
    </row>
    <row r="366" spans="1:9" x14ac:dyDescent="0.25">
      <c r="B366" t="s">
        <v>29</v>
      </c>
      <c r="C366" t="str">
        <f t="shared" si="97"/>
        <v>Human ResourcesDebt Service</v>
      </c>
      <c r="D366" s="1"/>
      <c r="E366" s="1"/>
      <c r="F366" s="1"/>
      <c r="G366" s="1"/>
      <c r="H366" s="17">
        <f t="shared" si="99"/>
        <v>0</v>
      </c>
      <c r="I366" s="106"/>
    </row>
    <row r="367" spans="1:9" x14ac:dyDescent="0.25">
      <c r="B367" t="s">
        <v>12</v>
      </c>
      <c r="C367" t="str">
        <f t="shared" si="97"/>
        <v>Human ResourcesUtilities</v>
      </c>
      <c r="D367" s="1"/>
      <c r="E367" s="1"/>
      <c r="F367" s="1"/>
      <c r="G367" s="1"/>
      <c r="H367" s="17">
        <f t="shared" si="99"/>
        <v>0</v>
      </c>
      <c r="I367" s="106"/>
    </row>
    <row r="368" spans="1:9" x14ac:dyDescent="0.25">
      <c r="B368" t="s">
        <v>14</v>
      </c>
      <c r="C368" t="str">
        <f t="shared" si="97"/>
        <v>Human ResourcesOther Expenses</v>
      </c>
      <c r="D368" s="1">
        <v>3300</v>
      </c>
      <c r="E368" s="1"/>
      <c r="F368" s="1"/>
      <c r="G368" s="1"/>
      <c r="H368" s="17">
        <f t="shared" si="99"/>
        <v>3300</v>
      </c>
      <c r="I368" s="106"/>
    </row>
    <row r="369" spans="1:9" x14ac:dyDescent="0.25">
      <c r="A369" s="57" t="s">
        <v>15</v>
      </c>
      <c r="B369" s="58"/>
      <c r="C369" t="str">
        <f t="shared" si="97"/>
        <v>Human Resources</v>
      </c>
      <c r="D369" s="59">
        <f>SUM(D362:D368)</f>
        <v>2687018</v>
      </c>
      <c r="E369" s="59">
        <f>SUM(E362:E368)</f>
        <v>0</v>
      </c>
      <c r="F369" s="59">
        <f>SUM(F362:F368)</f>
        <v>0</v>
      </c>
      <c r="G369" s="59">
        <f>SUM(G362:G368)</f>
        <v>0</v>
      </c>
      <c r="H369" s="60">
        <f>SUM(H362:H368)</f>
        <v>2687018</v>
      </c>
      <c r="I369" s="106"/>
    </row>
    <row r="370" spans="1:9" x14ac:dyDescent="0.25">
      <c r="C370" t="str">
        <f t="shared" si="97"/>
        <v>Human Resources</v>
      </c>
      <c r="I370" s="106"/>
    </row>
    <row r="371" spans="1:9" x14ac:dyDescent="0.25">
      <c r="A371" s="6" t="s">
        <v>34</v>
      </c>
      <c r="B371" t="s">
        <v>35</v>
      </c>
      <c r="C371" t="str">
        <f t="shared" si="97"/>
        <v>Human ResourcesTransfers In</v>
      </c>
      <c r="D371" s="14"/>
      <c r="E371" s="14"/>
      <c r="F371" s="14"/>
      <c r="G371" s="14"/>
      <c r="H371" s="17">
        <f>SUM(D371:G371)</f>
        <v>0</v>
      </c>
      <c r="I371" s="106"/>
    </row>
    <row r="372" spans="1:9" x14ac:dyDescent="0.25">
      <c r="B372" t="s">
        <v>93</v>
      </c>
      <c r="C372" t="str">
        <f t="shared" si="97"/>
        <v>Human ResourcesTransfers Out to Capital</v>
      </c>
      <c r="D372" s="14"/>
      <c r="E372" s="14"/>
      <c r="F372" s="14"/>
      <c r="G372" s="14"/>
      <c r="H372" s="17">
        <f>SUM(D372:G372)</f>
        <v>0</v>
      </c>
      <c r="I372" s="106"/>
    </row>
    <row r="373" spans="1:9" x14ac:dyDescent="0.25">
      <c r="B373" t="s">
        <v>94</v>
      </c>
      <c r="C373" t="str">
        <f t="shared" si="97"/>
        <v>Human ResourcesTransfers Out (Other)</v>
      </c>
      <c r="D373" s="14"/>
      <c r="E373" s="14"/>
      <c r="F373" s="14"/>
      <c r="G373" s="14"/>
      <c r="H373" s="17">
        <f t="shared" ref="H373" si="100">SUM(D373:G373)</f>
        <v>0</v>
      </c>
      <c r="I373" s="106"/>
    </row>
    <row r="374" spans="1:9" x14ac:dyDescent="0.25">
      <c r="A374" s="57" t="s">
        <v>36</v>
      </c>
      <c r="B374" s="58"/>
      <c r="C374" t="str">
        <f t="shared" si="97"/>
        <v>Human Resources</v>
      </c>
      <c r="D374" s="59">
        <f>D371-D373-D372</f>
        <v>0</v>
      </c>
      <c r="E374" s="59">
        <f t="shared" ref="E374" si="101">E371-E373-E372</f>
        <v>0</v>
      </c>
      <c r="F374" s="59">
        <f t="shared" ref="F374" si="102">F371-F373-F372</f>
        <v>0</v>
      </c>
      <c r="G374" s="59">
        <f t="shared" ref="G374" si="103">G371-G373-G372</f>
        <v>0</v>
      </c>
      <c r="H374" s="60">
        <f>SUM(D374:G374)</f>
        <v>0</v>
      </c>
      <c r="I374" s="106"/>
    </row>
    <row r="375" spans="1:9" x14ac:dyDescent="0.25">
      <c r="C375" t="str">
        <f t="shared" si="97"/>
        <v>Human Resources</v>
      </c>
      <c r="D375" s="15"/>
      <c r="E375" s="15"/>
      <c r="F375" s="15"/>
      <c r="G375" s="15"/>
      <c r="H375" s="20"/>
      <c r="I375" s="106"/>
    </row>
    <row r="376" spans="1:9" ht="15.75" thickBot="1" x14ac:dyDescent="0.3">
      <c r="A376" s="8" t="s">
        <v>66</v>
      </c>
      <c r="B376" s="3"/>
      <c r="C376" t="str">
        <f t="shared" si="97"/>
        <v>Human Resources</v>
      </c>
      <c r="D376" s="4">
        <f>D360-D369+D374</f>
        <v>0</v>
      </c>
      <c r="E376" s="4">
        <f>E360-E369+E374</f>
        <v>0</v>
      </c>
      <c r="F376" s="4">
        <f>F360-F369+F374</f>
        <v>0</v>
      </c>
      <c r="G376" s="4">
        <f>G360-G369+G374</f>
        <v>0</v>
      </c>
      <c r="H376" s="18">
        <f>SUM(D376:G376)</f>
        <v>0</v>
      </c>
    </row>
    <row r="377" spans="1:9" ht="15.75" thickTop="1" x14ac:dyDescent="0.25">
      <c r="C377" t="str">
        <f t="shared" si="97"/>
        <v>Human Resources</v>
      </c>
    </row>
    <row r="378" spans="1:9" ht="30" x14ac:dyDescent="0.25">
      <c r="A378" s="9" t="s">
        <v>25</v>
      </c>
      <c r="B378" s="10"/>
      <c r="C378" t="str">
        <f>$A$378&amp;B378</f>
        <v>Information Technology</v>
      </c>
      <c r="D378" s="11" t="s">
        <v>0</v>
      </c>
      <c r="E378" s="11" t="s">
        <v>32</v>
      </c>
      <c r="F378" s="11" t="s">
        <v>86</v>
      </c>
      <c r="G378" s="11" t="s">
        <v>28</v>
      </c>
      <c r="H378" s="21" t="s">
        <v>16</v>
      </c>
      <c r="I378" s="55" t="s">
        <v>45</v>
      </c>
    </row>
    <row r="379" spans="1:9" x14ac:dyDescent="0.25">
      <c r="A379" s="6" t="s">
        <v>1</v>
      </c>
      <c r="B379" t="s">
        <v>33</v>
      </c>
      <c r="C379" t="str">
        <f t="shared" ref="C379:C402" si="104">$A$378&amp;B379</f>
        <v>Information TechnologyState Appropriation, Tuition, &amp; Fees</v>
      </c>
      <c r="D379" s="1">
        <v>5052473</v>
      </c>
      <c r="E379" s="1"/>
      <c r="F379" s="1"/>
      <c r="G379" s="1"/>
      <c r="H379" s="17">
        <f t="shared" ref="H379:H384" si="105">SUM(D379:G379)</f>
        <v>5052473</v>
      </c>
      <c r="I379" s="106" t="s">
        <v>76</v>
      </c>
    </row>
    <row r="380" spans="1:9" x14ac:dyDescent="0.25">
      <c r="B380" t="s">
        <v>4</v>
      </c>
      <c r="C380" t="str">
        <f t="shared" si="104"/>
        <v>Information TechnologySales &amp; Services</v>
      </c>
      <c r="D380" s="1"/>
      <c r="E380" s="1"/>
      <c r="F380" s="1"/>
      <c r="G380" s="1">
        <v>2392172</v>
      </c>
      <c r="H380" s="17">
        <f t="shared" si="105"/>
        <v>2392172</v>
      </c>
      <c r="I380" s="106"/>
    </row>
    <row r="381" spans="1:9" x14ac:dyDescent="0.25">
      <c r="B381" t="s">
        <v>30</v>
      </c>
      <c r="C381" t="str">
        <f t="shared" si="104"/>
        <v>Information TechnologyPatient Services</v>
      </c>
      <c r="D381" s="1"/>
      <c r="E381" s="1"/>
      <c r="F381" s="1"/>
      <c r="G381" s="1"/>
      <c r="H381" s="17">
        <f t="shared" si="105"/>
        <v>0</v>
      </c>
      <c r="I381" s="106"/>
    </row>
    <row r="382" spans="1:9" x14ac:dyDescent="0.25">
      <c r="B382" t="s">
        <v>5</v>
      </c>
      <c r="C382" t="str">
        <f t="shared" si="104"/>
        <v>Information TechnologyContracts &amp; Grants</v>
      </c>
      <c r="D382" s="1"/>
      <c r="E382" s="1"/>
      <c r="F382" s="1"/>
      <c r="G382" s="1"/>
      <c r="H382" s="17">
        <f t="shared" si="105"/>
        <v>0</v>
      </c>
      <c r="I382" s="106"/>
    </row>
    <row r="383" spans="1:9" x14ac:dyDescent="0.25">
      <c r="B383" t="s">
        <v>6</v>
      </c>
      <c r="C383" t="str">
        <f t="shared" si="104"/>
        <v>Information TechnologyGifts &amp; Investments</v>
      </c>
      <c r="D383" s="1"/>
      <c r="E383" s="1"/>
      <c r="F383" s="1"/>
      <c r="G383" s="1"/>
      <c r="H383" s="17">
        <f t="shared" si="105"/>
        <v>0</v>
      </c>
      <c r="I383" s="106"/>
    </row>
    <row r="384" spans="1:9" x14ac:dyDescent="0.25">
      <c r="B384" s="2" t="s">
        <v>7</v>
      </c>
      <c r="C384" t="str">
        <f t="shared" si="104"/>
        <v>Information TechnologyOther Revenues</v>
      </c>
      <c r="D384" s="1"/>
      <c r="E384" s="1"/>
      <c r="F384" s="1"/>
      <c r="G384" s="1"/>
      <c r="H384" s="17">
        <f t="shared" si="105"/>
        <v>0</v>
      </c>
      <c r="I384" s="106"/>
    </row>
    <row r="385" spans="1:9" x14ac:dyDescent="0.25">
      <c r="A385" s="57" t="s">
        <v>8</v>
      </c>
      <c r="B385" s="58"/>
      <c r="C385" t="str">
        <f t="shared" si="104"/>
        <v>Information Technology</v>
      </c>
      <c r="D385" s="59">
        <f>SUM(D379:D384)</f>
        <v>5052473</v>
      </c>
      <c r="E385" s="59">
        <f>SUM(E379:E384)</f>
        <v>0</v>
      </c>
      <c r="F385" s="59">
        <f>SUM(F379:F384)</f>
        <v>0</v>
      </c>
      <c r="G385" s="59">
        <f>SUM(G379:G384)</f>
        <v>2392172</v>
      </c>
      <c r="H385" s="60">
        <f>SUM(H379:H384)</f>
        <v>7444645</v>
      </c>
      <c r="I385" s="106"/>
    </row>
    <row r="386" spans="1:9" x14ac:dyDescent="0.25">
      <c r="C386" t="str">
        <f t="shared" si="104"/>
        <v>Information Technology</v>
      </c>
      <c r="D386" s="1"/>
      <c r="E386" s="1"/>
      <c r="F386" s="1"/>
      <c r="G386" s="1"/>
      <c r="H386" s="17"/>
      <c r="I386" s="106"/>
    </row>
    <row r="387" spans="1:9" x14ac:dyDescent="0.25">
      <c r="A387" s="6" t="s">
        <v>9</v>
      </c>
      <c r="B387" t="s">
        <v>10</v>
      </c>
      <c r="C387" t="str">
        <f t="shared" si="104"/>
        <v>Information TechnologySalaries and Wages</v>
      </c>
      <c r="D387" s="1">
        <v>3335934</v>
      </c>
      <c r="E387" s="1"/>
      <c r="F387" s="1"/>
      <c r="G387" s="1">
        <v>1230492</v>
      </c>
      <c r="H387" s="17">
        <f>SUM(D387:G387)</f>
        <v>4566426</v>
      </c>
      <c r="I387" s="106"/>
    </row>
    <row r="388" spans="1:9" x14ac:dyDescent="0.25">
      <c r="B388" t="s">
        <v>11</v>
      </c>
      <c r="C388" t="str">
        <f t="shared" si="104"/>
        <v>Information TechnologyStaff Benefits</v>
      </c>
      <c r="D388" s="1">
        <v>829580</v>
      </c>
      <c r="E388" s="1"/>
      <c r="F388" s="1"/>
      <c r="G388" s="1">
        <v>394832</v>
      </c>
      <c r="H388" s="17">
        <f t="shared" ref="H388:H393" si="106">SUM(D388:G388)</f>
        <v>1224412</v>
      </c>
      <c r="I388" s="106"/>
    </row>
    <row r="389" spans="1:9" x14ac:dyDescent="0.25">
      <c r="B389" t="s">
        <v>92</v>
      </c>
      <c r="C389" t="str">
        <f t="shared" si="104"/>
        <v>Information TechnologyServices, Supplies, Materials, &amp; Equip.</v>
      </c>
      <c r="D389" s="1">
        <v>885959</v>
      </c>
      <c r="E389" s="1"/>
      <c r="F389" s="1">
        <v>52944</v>
      </c>
      <c r="G389" s="1">
        <v>766348</v>
      </c>
      <c r="H389" s="17">
        <f t="shared" si="106"/>
        <v>1705251</v>
      </c>
      <c r="I389" s="106"/>
    </row>
    <row r="390" spans="1:9" x14ac:dyDescent="0.25">
      <c r="B390" t="s">
        <v>13</v>
      </c>
      <c r="C390" t="str">
        <f t="shared" si="104"/>
        <v>Information TechnologyScholarships &amp; Fellowships</v>
      </c>
      <c r="D390" s="1"/>
      <c r="E390" s="1"/>
      <c r="F390" s="1"/>
      <c r="G390" s="1"/>
      <c r="H390" s="17">
        <f t="shared" si="106"/>
        <v>0</v>
      </c>
      <c r="I390" s="106"/>
    </row>
    <row r="391" spans="1:9" x14ac:dyDescent="0.25">
      <c r="B391" t="s">
        <v>29</v>
      </c>
      <c r="C391" t="str">
        <f t="shared" si="104"/>
        <v>Information TechnologyDebt Service</v>
      </c>
      <c r="D391" s="1"/>
      <c r="E391" s="1"/>
      <c r="F391" s="1"/>
      <c r="G391" s="1"/>
      <c r="H391" s="17">
        <f t="shared" si="106"/>
        <v>0</v>
      </c>
      <c r="I391" s="106"/>
    </row>
    <row r="392" spans="1:9" x14ac:dyDescent="0.25">
      <c r="B392" t="s">
        <v>12</v>
      </c>
      <c r="C392" t="str">
        <f t="shared" si="104"/>
        <v>Information TechnologyUtilities</v>
      </c>
      <c r="D392" s="1"/>
      <c r="E392" s="1"/>
      <c r="F392" s="1"/>
      <c r="G392" s="1"/>
      <c r="H392" s="17">
        <f t="shared" si="106"/>
        <v>0</v>
      </c>
      <c r="I392" s="106"/>
    </row>
    <row r="393" spans="1:9" x14ac:dyDescent="0.25">
      <c r="B393" t="s">
        <v>14</v>
      </c>
      <c r="C393" t="str">
        <f t="shared" si="104"/>
        <v>Information TechnologyOther Expenses</v>
      </c>
      <c r="D393" s="1">
        <v>1000</v>
      </c>
      <c r="E393" s="1"/>
      <c r="F393" s="1">
        <v>229</v>
      </c>
      <c r="G393" s="1">
        <v>500</v>
      </c>
      <c r="H393" s="17">
        <f t="shared" si="106"/>
        <v>1729</v>
      </c>
      <c r="I393" s="106"/>
    </row>
    <row r="394" spans="1:9" x14ac:dyDescent="0.25">
      <c r="A394" s="57" t="s">
        <v>15</v>
      </c>
      <c r="B394" s="58"/>
      <c r="C394" t="str">
        <f t="shared" si="104"/>
        <v>Information Technology</v>
      </c>
      <c r="D394" s="59">
        <f>SUM(D387:D393)</f>
        <v>5052473</v>
      </c>
      <c r="E394" s="59">
        <f>SUM(E387:E393)</f>
        <v>0</v>
      </c>
      <c r="F394" s="59">
        <f>SUM(F387:F393)</f>
        <v>53173</v>
      </c>
      <c r="G394" s="59">
        <f>SUM(G387:G393)</f>
        <v>2392172</v>
      </c>
      <c r="H394" s="60">
        <f>SUM(H387:H393)</f>
        <v>7497818</v>
      </c>
      <c r="I394" s="106"/>
    </row>
    <row r="395" spans="1:9" x14ac:dyDescent="0.25">
      <c r="C395" t="str">
        <f t="shared" si="104"/>
        <v>Information Technology</v>
      </c>
      <c r="I395" s="106"/>
    </row>
    <row r="396" spans="1:9" x14ac:dyDescent="0.25">
      <c r="A396" s="6" t="s">
        <v>34</v>
      </c>
      <c r="B396" t="s">
        <v>35</v>
      </c>
      <c r="C396" t="str">
        <f t="shared" si="104"/>
        <v>Information TechnologyTransfers In</v>
      </c>
      <c r="D396" s="14"/>
      <c r="E396" s="14"/>
      <c r="F396" s="14"/>
      <c r="G396" s="14"/>
      <c r="H396" s="17">
        <f>SUM(D396:G396)</f>
        <v>0</v>
      </c>
      <c r="I396" s="106"/>
    </row>
    <row r="397" spans="1:9" x14ac:dyDescent="0.25">
      <c r="B397" t="s">
        <v>93</v>
      </c>
      <c r="C397" t="str">
        <f t="shared" si="104"/>
        <v>Information TechnologyTransfers Out to Capital</v>
      </c>
      <c r="D397" s="14"/>
      <c r="E397" s="14"/>
      <c r="F397" s="14"/>
      <c r="G397" s="14"/>
      <c r="H397" s="17">
        <f>SUM(D397:G397)</f>
        <v>0</v>
      </c>
      <c r="I397" s="106"/>
    </row>
    <row r="398" spans="1:9" x14ac:dyDescent="0.25">
      <c r="B398" t="s">
        <v>94</v>
      </c>
      <c r="C398" t="str">
        <f t="shared" si="104"/>
        <v>Information TechnologyTransfers Out (Other)</v>
      </c>
      <c r="D398" s="14"/>
      <c r="E398" s="14"/>
      <c r="F398" s="14"/>
      <c r="G398" s="14"/>
      <c r="H398" s="17">
        <f t="shared" ref="H398" si="107">SUM(D398:G398)</f>
        <v>0</v>
      </c>
      <c r="I398" s="106"/>
    </row>
    <row r="399" spans="1:9" x14ac:dyDescent="0.25">
      <c r="A399" s="57" t="s">
        <v>36</v>
      </c>
      <c r="B399" s="58"/>
      <c r="C399" t="str">
        <f t="shared" si="104"/>
        <v>Information Technology</v>
      </c>
      <c r="D399" s="59">
        <f>D396-D398-D397</f>
        <v>0</v>
      </c>
      <c r="E399" s="59">
        <f t="shared" ref="E399" si="108">E396-E398-E397</f>
        <v>0</v>
      </c>
      <c r="F399" s="59">
        <f t="shared" ref="F399" si="109">F396-F398-F397</f>
        <v>0</v>
      </c>
      <c r="G399" s="59">
        <f t="shared" ref="G399" si="110">G396-G398-G397</f>
        <v>0</v>
      </c>
      <c r="H399" s="60">
        <f>SUM(D399:G399)</f>
        <v>0</v>
      </c>
      <c r="I399" s="106"/>
    </row>
    <row r="400" spans="1:9" x14ac:dyDescent="0.25">
      <c r="C400" t="str">
        <f t="shared" si="104"/>
        <v>Information Technology</v>
      </c>
      <c r="D400" s="15"/>
      <c r="E400" s="15"/>
      <c r="F400" s="15"/>
      <c r="G400" s="15"/>
      <c r="H400" s="20"/>
      <c r="I400" s="106"/>
    </row>
    <row r="401" spans="1:9" ht="15.75" thickBot="1" x14ac:dyDescent="0.3">
      <c r="A401" s="8" t="s">
        <v>66</v>
      </c>
      <c r="B401" s="3"/>
      <c r="C401" t="str">
        <f t="shared" si="104"/>
        <v>Information Technology</v>
      </c>
      <c r="D401" s="4">
        <f>D385-D394+D399</f>
        <v>0</v>
      </c>
      <c r="E401" s="4">
        <f>E385-E394+E399</f>
        <v>0</v>
      </c>
      <c r="F401" s="4">
        <f>F385-F394+F399</f>
        <v>-53173</v>
      </c>
      <c r="G401" s="4">
        <f>G385-G394+G399</f>
        <v>0</v>
      </c>
      <c r="H401" s="18">
        <f>SUM(D401:G401)</f>
        <v>-53173</v>
      </c>
    </row>
    <row r="402" spans="1:9" ht="15.75" thickTop="1" x14ac:dyDescent="0.25">
      <c r="C402" t="str">
        <f t="shared" si="104"/>
        <v>Information Technology</v>
      </c>
    </row>
    <row r="403" spans="1:9" ht="30" x14ac:dyDescent="0.25">
      <c r="A403" s="9" t="s">
        <v>26</v>
      </c>
      <c r="B403" s="10"/>
      <c r="C403" t="str">
        <f>$A$403&amp;B403</f>
        <v>Public Safety</v>
      </c>
      <c r="D403" s="11" t="s">
        <v>0</v>
      </c>
      <c r="E403" s="11" t="s">
        <v>32</v>
      </c>
      <c r="F403" s="11" t="s">
        <v>86</v>
      </c>
      <c r="G403" s="11" t="s">
        <v>28</v>
      </c>
      <c r="H403" s="21" t="s">
        <v>16</v>
      </c>
      <c r="I403" s="55" t="s">
        <v>45</v>
      </c>
    </row>
    <row r="404" spans="1:9" x14ac:dyDescent="0.25">
      <c r="A404" s="6" t="s">
        <v>1</v>
      </c>
      <c r="B404" t="s">
        <v>33</v>
      </c>
      <c r="C404" t="str">
        <f t="shared" ref="C404:C427" si="111">$A$403&amp;B404</f>
        <v>Public SafetyState Appropriation, Tuition, &amp; Fees</v>
      </c>
      <c r="D404" s="1">
        <v>4357823</v>
      </c>
      <c r="E404" s="1">
        <v>540820</v>
      </c>
      <c r="F404" s="1"/>
      <c r="G404" s="1"/>
      <c r="H404" s="17">
        <f t="shared" ref="H404:H409" si="112">SUM(D404:G404)</f>
        <v>4898643</v>
      </c>
      <c r="I404" s="106" t="s">
        <v>76</v>
      </c>
    </row>
    <row r="405" spans="1:9" x14ac:dyDescent="0.25">
      <c r="B405" t="s">
        <v>4</v>
      </c>
      <c r="C405" t="str">
        <f t="shared" si="111"/>
        <v>Public SafetySales &amp; Services</v>
      </c>
      <c r="D405" s="1"/>
      <c r="E405" s="1"/>
      <c r="F405" s="1"/>
      <c r="G405" s="1"/>
      <c r="H405" s="17">
        <f t="shared" si="112"/>
        <v>0</v>
      </c>
      <c r="I405" s="106"/>
    </row>
    <row r="406" spans="1:9" x14ac:dyDescent="0.25">
      <c r="B406" t="s">
        <v>30</v>
      </c>
      <c r="C406" t="str">
        <f t="shared" si="111"/>
        <v>Public SafetyPatient Services</v>
      </c>
      <c r="D406" s="1"/>
      <c r="E406" s="1"/>
      <c r="F406" s="1"/>
      <c r="G406" s="1"/>
      <c r="H406" s="17">
        <f t="shared" si="112"/>
        <v>0</v>
      </c>
      <c r="I406" s="106"/>
    </row>
    <row r="407" spans="1:9" x14ac:dyDescent="0.25">
      <c r="B407" t="s">
        <v>5</v>
      </c>
      <c r="C407" t="str">
        <f t="shared" si="111"/>
        <v>Public SafetyContracts &amp; Grants</v>
      </c>
      <c r="D407" s="1"/>
      <c r="E407" s="1"/>
      <c r="F407" s="1"/>
      <c r="G407" s="1"/>
      <c r="H407" s="17">
        <f t="shared" si="112"/>
        <v>0</v>
      </c>
      <c r="I407" s="106"/>
    </row>
    <row r="408" spans="1:9" x14ac:dyDescent="0.25">
      <c r="B408" t="s">
        <v>6</v>
      </c>
      <c r="C408" t="str">
        <f t="shared" si="111"/>
        <v>Public SafetyGifts &amp; Investments</v>
      </c>
      <c r="D408" s="1"/>
      <c r="E408" s="1"/>
      <c r="F408" s="1"/>
      <c r="G408" s="1"/>
      <c r="H408" s="17">
        <f t="shared" si="112"/>
        <v>0</v>
      </c>
      <c r="I408" s="106"/>
    </row>
    <row r="409" spans="1:9" x14ac:dyDescent="0.25">
      <c r="B409" s="2" t="s">
        <v>7</v>
      </c>
      <c r="C409" t="str">
        <f t="shared" si="111"/>
        <v>Public SafetyOther Revenues</v>
      </c>
      <c r="D409" s="1"/>
      <c r="E409" s="1"/>
      <c r="F409" s="1"/>
      <c r="G409" s="1"/>
      <c r="H409" s="17">
        <f t="shared" si="112"/>
        <v>0</v>
      </c>
      <c r="I409" s="106"/>
    </row>
    <row r="410" spans="1:9" x14ac:dyDescent="0.25">
      <c r="A410" s="57" t="s">
        <v>8</v>
      </c>
      <c r="B410" s="58"/>
      <c r="C410" t="str">
        <f t="shared" si="111"/>
        <v>Public Safety</v>
      </c>
      <c r="D410" s="59">
        <f>SUM(D404:D409)</f>
        <v>4357823</v>
      </c>
      <c r="E410" s="59">
        <f>SUM(E404:E409)</f>
        <v>540820</v>
      </c>
      <c r="F410" s="59">
        <f>SUM(F404:F409)</f>
        <v>0</v>
      </c>
      <c r="G410" s="59">
        <f>SUM(G404:G409)</f>
        <v>0</v>
      </c>
      <c r="H410" s="60">
        <f>SUM(H404:H409)</f>
        <v>4898643</v>
      </c>
      <c r="I410" s="106"/>
    </row>
    <row r="411" spans="1:9" x14ac:dyDescent="0.25">
      <c r="C411" t="str">
        <f t="shared" si="111"/>
        <v>Public Safety</v>
      </c>
      <c r="D411" s="1"/>
      <c r="E411" s="1"/>
      <c r="F411" s="1"/>
      <c r="G411" s="1"/>
      <c r="H411" s="17"/>
      <c r="I411" s="106"/>
    </row>
    <row r="412" spans="1:9" x14ac:dyDescent="0.25">
      <c r="A412" s="6" t="s">
        <v>9</v>
      </c>
      <c r="B412" t="s">
        <v>10</v>
      </c>
      <c r="C412" t="str">
        <f t="shared" si="111"/>
        <v>Public SafetySalaries and Wages</v>
      </c>
      <c r="D412" s="1">
        <v>3367318</v>
      </c>
      <c r="E412" s="1">
        <v>145558</v>
      </c>
      <c r="F412" s="1"/>
      <c r="G412" s="1"/>
      <c r="H412" s="17">
        <f>SUM(D412:G412)</f>
        <v>3512876</v>
      </c>
      <c r="I412" s="106"/>
    </row>
    <row r="413" spans="1:9" x14ac:dyDescent="0.25">
      <c r="B413" t="s">
        <v>11</v>
      </c>
      <c r="C413" t="str">
        <f t="shared" si="111"/>
        <v>Public SafetyStaff Benefits</v>
      </c>
      <c r="D413" s="1">
        <v>453240</v>
      </c>
      <c r="E413" s="1">
        <v>63798</v>
      </c>
      <c r="F413" s="1"/>
      <c r="G413" s="1"/>
      <c r="H413" s="17">
        <f t="shared" ref="H413:H418" si="113">SUM(D413:G413)</f>
        <v>517038</v>
      </c>
      <c r="I413" s="106"/>
    </row>
    <row r="414" spans="1:9" x14ac:dyDescent="0.25">
      <c r="B414" t="s">
        <v>92</v>
      </c>
      <c r="C414" t="str">
        <f t="shared" si="111"/>
        <v>Public SafetyServices, Supplies, Materials, &amp; Equip.</v>
      </c>
      <c r="D414" s="1">
        <v>530255</v>
      </c>
      <c r="E414" s="1">
        <v>331464</v>
      </c>
      <c r="F414" s="1"/>
      <c r="G414" s="1"/>
      <c r="H414" s="17">
        <f t="shared" si="113"/>
        <v>861719</v>
      </c>
      <c r="I414" s="106"/>
    </row>
    <row r="415" spans="1:9" x14ac:dyDescent="0.25">
      <c r="B415" t="s">
        <v>13</v>
      </c>
      <c r="C415" t="str">
        <f t="shared" si="111"/>
        <v>Public SafetyScholarships &amp; Fellowships</v>
      </c>
      <c r="D415" s="1"/>
      <c r="E415" s="1"/>
      <c r="F415" s="1"/>
      <c r="G415" s="1"/>
      <c r="H415" s="17">
        <f t="shared" si="113"/>
        <v>0</v>
      </c>
      <c r="I415" s="106"/>
    </row>
    <row r="416" spans="1:9" x14ac:dyDescent="0.25">
      <c r="B416" t="s">
        <v>29</v>
      </c>
      <c r="C416" t="str">
        <f t="shared" si="111"/>
        <v>Public SafetyDebt Service</v>
      </c>
      <c r="D416" s="1"/>
      <c r="E416" s="1"/>
      <c r="F416" s="1"/>
      <c r="G416" s="1"/>
      <c r="H416" s="17">
        <f t="shared" si="113"/>
        <v>0</v>
      </c>
      <c r="I416" s="106"/>
    </row>
    <row r="417" spans="1:9" x14ac:dyDescent="0.25">
      <c r="B417" t="s">
        <v>12</v>
      </c>
      <c r="C417" t="str">
        <f t="shared" si="111"/>
        <v>Public SafetyUtilities</v>
      </c>
      <c r="D417" s="1"/>
      <c r="E417" s="1"/>
      <c r="F417" s="1"/>
      <c r="G417" s="1"/>
      <c r="H417" s="17">
        <f t="shared" si="113"/>
        <v>0</v>
      </c>
      <c r="I417" s="106"/>
    </row>
    <row r="418" spans="1:9" x14ac:dyDescent="0.25">
      <c r="B418" t="s">
        <v>14</v>
      </c>
      <c r="C418" t="str">
        <f t="shared" si="111"/>
        <v>Public SafetyOther Expenses</v>
      </c>
      <c r="D418" s="1">
        <v>7010</v>
      </c>
      <c r="E418" s="1"/>
      <c r="F418" s="1"/>
      <c r="G418" s="1"/>
      <c r="H418" s="17">
        <f t="shared" si="113"/>
        <v>7010</v>
      </c>
      <c r="I418" s="106"/>
    </row>
    <row r="419" spans="1:9" x14ac:dyDescent="0.25">
      <c r="A419" s="57" t="s">
        <v>15</v>
      </c>
      <c r="B419" s="58"/>
      <c r="C419" t="str">
        <f t="shared" si="111"/>
        <v>Public Safety</v>
      </c>
      <c r="D419" s="59">
        <f>SUM(D412:D418)</f>
        <v>4357823</v>
      </c>
      <c r="E419" s="59">
        <f>SUM(E412:E418)</f>
        <v>540820</v>
      </c>
      <c r="F419" s="59">
        <f>SUM(F412:F418)</f>
        <v>0</v>
      </c>
      <c r="G419" s="59">
        <f>SUM(G412:G418)</f>
        <v>0</v>
      </c>
      <c r="H419" s="60">
        <f>SUM(H412:H418)</f>
        <v>4898643</v>
      </c>
      <c r="I419" s="106"/>
    </row>
    <row r="420" spans="1:9" x14ac:dyDescent="0.25">
      <c r="C420" t="str">
        <f t="shared" si="111"/>
        <v>Public Safety</v>
      </c>
      <c r="I420" s="106"/>
    </row>
    <row r="421" spans="1:9" x14ac:dyDescent="0.25">
      <c r="A421" s="6" t="s">
        <v>34</v>
      </c>
      <c r="B421" t="s">
        <v>35</v>
      </c>
      <c r="C421" t="str">
        <f t="shared" si="111"/>
        <v>Public SafetyTransfers In</v>
      </c>
      <c r="D421" s="14"/>
      <c r="E421" s="14"/>
      <c r="F421" s="14"/>
      <c r="G421" s="14"/>
      <c r="H421" s="17">
        <f>SUM(D421:G421)</f>
        <v>0</v>
      </c>
      <c r="I421" s="106"/>
    </row>
    <row r="422" spans="1:9" x14ac:dyDescent="0.25">
      <c r="B422" t="s">
        <v>93</v>
      </c>
      <c r="C422" t="str">
        <f t="shared" si="111"/>
        <v>Public SafetyTransfers Out to Capital</v>
      </c>
      <c r="D422" s="14"/>
      <c r="E422" s="14"/>
      <c r="F422" s="14"/>
      <c r="G422" s="14"/>
      <c r="H422" s="17">
        <f>SUM(D422:G422)</f>
        <v>0</v>
      </c>
      <c r="I422" s="106"/>
    </row>
    <row r="423" spans="1:9" x14ac:dyDescent="0.25">
      <c r="B423" t="s">
        <v>94</v>
      </c>
      <c r="C423" t="str">
        <f t="shared" si="111"/>
        <v>Public SafetyTransfers Out (Other)</v>
      </c>
      <c r="D423" s="14"/>
      <c r="E423" s="14"/>
      <c r="F423" s="14"/>
      <c r="G423" s="14"/>
      <c r="H423" s="17">
        <f t="shared" ref="H423" si="114">SUM(D423:G423)</f>
        <v>0</v>
      </c>
      <c r="I423" s="106"/>
    </row>
    <row r="424" spans="1:9" x14ac:dyDescent="0.25">
      <c r="A424" s="57" t="s">
        <v>36</v>
      </c>
      <c r="B424" s="58"/>
      <c r="C424" t="str">
        <f t="shared" si="111"/>
        <v>Public Safety</v>
      </c>
      <c r="D424" s="59">
        <f>D421-D423-D422</f>
        <v>0</v>
      </c>
      <c r="E424" s="59">
        <f t="shared" ref="E424" si="115">E421-E423-E422</f>
        <v>0</v>
      </c>
      <c r="F424" s="59">
        <f t="shared" ref="F424" si="116">F421-F423-F422</f>
        <v>0</v>
      </c>
      <c r="G424" s="59">
        <f t="shared" ref="G424" si="117">G421-G423-G422</f>
        <v>0</v>
      </c>
      <c r="H424" s="60">
        <f>SUM(D424:G424)</f>
        <v>0</v>
      </c>
      <c r="I424" s="106"/>
    </row>
    <row r="425" spans="1:9" x14ac:dyDescent="0.25">
      <c r="C425" t="str">
        <f t="shared" si="111"/>
        <v>Public Safety</v>
      </c>
      <c r="D425" s="15"/>
      <c r="E425" s="15"/>
      <c r="F425" s="15"/>
      <c r="G425" s="15"/>
      <c r="H425" s="20"/>
      <c r="I425" s="106"/>
    </row>
    <row r="426" spans="1:9" ht="15.75" thickBot="1" x14ac:dyDescent="0.3">
      <c r="A426" s="8" t="s">
        <v>66</v>
      </c>
      <c r="B426" s="3"/>
      <c r="C426" t="str">
        <f t="shared" si="111"/>
        <v>Public Safety</v>
      </c>
      <c r="D426" s="4">
        <f>D410-D419+D424</f>
        <v>0</v>
      </c>
      <c r="E426" s="4">
        <f>E410-E419+E424</f>
        <v>0</v>
      </c>
      <c r="F426" s="4">
        <f>F410-F419+F424</f>
        <v>0</v>
      </c>
      <c r="G426" s="4">
        <f>G410-G419+G424</f>
        <v>0</v>
      </c>
      <c r="H426" s="18">
        <f>SUM(D426:G426)</f>
        <v>0</v>
      </c>
    </row>
    <row r="427" spans="1:9" ht="15.75" thickTop="1" x14ac:dyDescent="0.25">
      <c r="C427" t="str">
        <f t="shared" si="111"/>
        <v>Public Safety</v>
      </c>
    </row>
    <row r="428" spans="1:9" ht="30" x14ac:dyDescent="0.25">
      <c r="A428" s="9" t="s">
        <v>23</v>
      </c>
      <c r="B428" s="10"/>
      <c r="C428" t="str">
        <f>$A$428&amp;B428</f>
        <v>Advancement</v>
      </c>
      <c r="D428" s="11" t="s">
        <v>0</v>
      </c>
      <c r="E428" s="11" t="s">
        <v>32</v>
      </c>
      <c r="F428" s="11" t="s">
        <v>86</v>
      </c>
      <c r="G428" s="11" t="s">
        <v>28</v>
      </c>
      <c r="H428" s="21" t="s">
        <v>16</v>
      </c>
      <c r="I428" s="55" t="s">
        <v>45</v>
      </c>
    </row>
    <row r="429" spans="1:9" x14ac:dyDescent="0.25">
      <c r="A429" s="6" t="s">
        <v>1</v>
      </c>
      <c r="B429" t="s">
        <v>33</v>
      </c>
      <c r="C429" t="str">
        <f t="shared" ref="C429:C452" si="118">$A$428&amp;B429</f>
        <v>AdvancementState Appropriation, Tuition, &amp; Fees</v>
      </c>
      <c r="D429" s="1">
        <v>2873626</v>
      </c>
      <c r="E429" s="1"/>
      <c r="F429" s="1"/>
      <c r="G429" s="1"/>
      <c r="H429" s="17">
        <f t="shared" ref="H429:H434" si="119">SUM(D429:G429)</f>
        <v>2873626</v>
      </c>
      <c r="I429" s="106" t="s">
        <v>76</v>
      </c>
    </row>
    <row r="430" spans="1:9" x14ac:dyDescent="0.25">
      <c r="B430" t="s">
        <v>4</v>
      </c>
      <c r="C430" t="str">
        <f t="shared" si="118"/>
        <v>AdvancementSales &amp; Services</v>
      </c>
      <c r="D430" s="1"/>
      <c r="E430" s="1"/>
      <c r="F430" s="1"/>
      <c r="G430" s="1"/>
      <c r="H430" s="17">
        <f t="shared" si="119"/>
        <v>0</v>
      </c>
      <c r="I430" s="106"/>
    </row>
    <row r="431" spans="1:9" x14ac:dyDescent="0.25">
      <c r="B431" t="s">
        <v>30</v>
      </c>
      <c r="C431" t="str">
        <f t="shared" si="118"/>
        <v>AdvancementPatient Services</v>
      </c>
      <c r="D431" s="1"/>
      <c r="E431" s="1"/>
      <c r="F431" s="1"/>
      <c r="G431" s="1"/>
      <c r="H431" s="17">
        <f t="shared" si="119"/>
        <v>0</v>
      </c>
      <c r="I431" s="106"/>
    </row>
    <row r="432" spans="1:9" x14ac:dyDescent="0.25">
      <c r="B432" t="s">
        <v>5</v>
      </c>
      <c r="C432" t="str">
        <f t="shared" si="118"/>
        <v>AdvancementContracts &amp; Grants</v>
      </c>
      <c r="D432" s="1"/>
      <c r="E432" s="1"/>
      <c r="F432" s="1"/>
      <c r="G432" s="1"/>
      <c r="H432" s="17">
        <f t="shared" si="119"/>
        <v>0</v>
      </c>
      <c r="I432" s="106"/>
    </row>
    <row r="433" spans="1:9" x14ac:dyDescent="0.25">
      <c r="B433" t="s">
        <v>6</v>
      </c>
      <c r="C433" t="str">
        <f t="shared" si="118"/>
        <v>AdvancementGifts &amp; Investments</v>
      </c>
      <c r="D433" s="1"/>
      <c r="E433" s="1"/>
      <c r="F433" s="1"/>
      <c r="G433" s="1"/>
      <c r="H433" s="17">
        <f t="shared" si="119"/>
        <v>0</v>
      </c>
      <c r="I433" s="106"/>
    </row>
    <row r="434" spans="1:9" x14ac:dyDescent="0.25">
      <c r="B434" s="2" t="s">
        <v>7</v>
      </c>
      <c r="C434" t="str">
        <f t="shared" si="118"/>
        <v>AdvancementOther Revenues</v>
      </c>
      <c r="D434" s="1"/>
      <c r="E434" s="1"/>
      <c r="F434" s="1"/>
      <c r="G434" s="1">
        <v>14967</v>
      </c>
      <c r="H434" s="17">
        <f t="shared" si="119"/>
        <v>14967</v>
      </c>
      <c r="I434" s="106"/>
    </row>
    <row r="435" spans="1:9" x14ac:dyDescent="0.25">
      <c r="A435" s="57" t="s">
        <v>8</v>
      </c>
      <c r="B435" s="58"/>
      <c r="C435" t="str">
        <f t="shared" si="118"/>
        <v>Advancement</v>
      </c>
      <c r="D435" s="59">
        <f>SUM(D429:D434)</f>
        <v>2873626</v>
      </c>
      <c r="E435" s="59">
        <f>SUM(E429:E434)</f>
        <v>0</v>
      </c>
      <c r="F435" s="59">
        <f>SUM(F429:F434)</f>
        <v>0</v>
      </c>
      <c r="G435" s="59">
        <f>SUM(G429:G434)</f>
        <v>14967</v>
      </c>
      <c r="H435" s="60">
        <f>SUM(H429:H434)</f>
        <v>2888593</v>
      </c>
      <c r="I435" s="106"/>
    </row>
    <row r="436" spans="1:9" x14ac:dyDescent="0.25">
      <c r="C436" t="str">
        <f t="shared" si="118"/>
        <v>Advancement</v>
      </c>
      <c r="D436" s="1"/>
      <c r="E436" s="1"/>
      <c r="F436" s="1"/>
      <c r="G436" s="1"/>
      <c r="H436" s="17"/>
      <c r="I436" s="106"/>
    </row>
    <row r="437" spans="1:9" x14ac:dyDescent="0.25">
      <c r="A437" s="6" t="s">
        <v>9</v>
      </c>
      <c r="B437" t="s">
        <v>10</v>
      </c>
      <c r="C437" t="str">
        <f t="shared" si="118"/>
        <v>AdvancementSalaries and Wages</v>
      </c>
      <c r="D437" s="1">
        <v>2053330</v>
      </c>
      <c r="E437" s="1"/>
      <c r="F437" s="1"/>
      <c r="G437" s="1"/>
      <c r="H437" s="17">
        <f>SUM(D437:G437)</f>
        <v>2053330</v>
      </c>
      <c r="I437" s="106"/>
    </row>
    <row r="438" spans="1:9" x14ac:dyDescent="0.25">
      <c r="B438" t="s">
        <v>11</v>
      </c>
      <c r="C438" t="str">
        <f t="shared" si="118"/>
        <v>AdvancementStaff Benefits</v>
      </c>
      <c r="D438" s="1">
        <v>459112</v>
      </c>
      <c r="E438" s="1"/>
      <c r="F438" s="1"/>
      <c r="G438" s="1"/>
      <c r="H438" s="17">
        <f t="shared" ref="H438:H443" si="120">SUM(D438:G438)</f>
        <v>459112</v>
      </c>
      <c r="I438" s="106"/>
    </row>
    <row r="439" spans="1:9" x14ac:dyDescent="0.25">
      <c r="B439" t="s">
        <v>92</v>
      </c>
      <c r="C439" t="str">
        <f t="shared" si="118"/>
        <v>AdvancementServices, Supplies, Materials, &amp; Equip.</v>
      </c>
      <c r="D439" s="1">
        <v>358684</v>
      </c>
      <c r="E439" s="1"/>
      <c r="F439" s="1"/>
      <c r="G439" s="1">
        <v>14967</v>
      </c>
      <c r="H439" s="17">
        <f t="shared" si="120"/>
        <v>373651</v>
      </c>
      <c r="I439" s="106"/>
    </row>
    <row r="440" spans="1:9" x14ac:dyDescent="0.25">
      <c r="B440" t="s">
        <v>13</v>
      </c>
      <c r="C440" t="str">
        <f t="shared" si="118"/>
        <v>AdvancementScholarships &amp; Fellowships</v>
      </c>
      <c r="D440" s="1"/>
      <c r="E440" s="1"/>
      <c r="F440" s="1"/>
      <c r="G440" s="1"/>
      <c r="H440" s="17">
        <f t="shared" si="120"/>
        <v>0</v>
      </c>
      <c r="I440" s="106"/>
    </row>
    <row r="441" spans="1:9" x14ac:dyDescent="0.25">
      <c r="B441" t="s">
        <v>29</v>
      </c>
      <c r="C441" t="str">
        <f t="shared" si="118"/>
        <v>AdvancementDebt Service</v>
      </c>
      <c r="D441" s="1"/>
      <c r="E441" s="1"/>
      <c r="F441" s="1"/>
      <c r="G441" s="1"/>
      <c r="H441" s="17">
        <f t="shared" si="120"/>
        <v>0</v>
      </c>
      <c r="I441" s="106"/>
    </row>
    <row r="442" spans="1:9" x14ac:dyDescent="0.25">
      <c r="B442" t="s">
        <v>12</v>
      </c>
      <c r="C442" t="str">
        <f t="shared" si="118"/>
        <v>AdvancementUtilities</v>
      </c>
      <c r="D442" s="1"/>
      <c r="E442" s="1"/>
      <c r="F442" s="1"/>
      <c r="G442" s="1"/>
      <c r="H442" s="17">
        <f t="shared" si="120"/>
        <v>0</v>
      </c>
      <c r="I442" s="106"/>
    </row>
    <row r="443" spans="1:9" x14ac:dyDescent="0.25">
      <c r="B443" t="s">
        <v>14</v>
      </c>
      <c r="C443" t="str">
        <f t="shared" si="118"/>
        <v>AdvancementOther Expenses</v>
      </c>
      <c r="D443" s="1">
        <v>2500</v>
      </c>
      <c r="E443" s="1"/>
      <c r="F443" s="1"/>
      <c r="G443" s="1"/>
      <c r="H443" s="17">
        <f t="shared" si="120"/>
        <v>2500</v>
      </c>
      <c r="I443" s="106"/>
    </row>
    <row r="444" spans="1:9" x14ac:dyDescent="0.25">
      <c r="A444" s="57" t="s">
        <v>15</v>
      </c>
      <c r="B444" s="58"/>
      <c r="C444" t="str">
        <f t="shared" si="118"/>
        <v>Advancement</v>
      </c>
      <c r="D444" s="59">
        <f>SUM(D437:D443)</f>
        <v>2873626</v>
      </c>
      <c r="E444" s="59">
        <f>SUM(E437:E443)</f>
        <v>0</v>
      </c>
      <c r="F444" s="59">
        <f>SUM(F437:F443)</f>
        <v>0</v>
      </c>
      <c r="G444" s="59">
        <f>SUM(G437:G443)</f>
        <v>14967</v>
      </c>
      <c r="H444" s="60">
        <f>SUM(H437:H443)</f>
        <v>2888593</v>
      </c>
      <c r="I444" s="106"/>
    </row>
    <row r="445" spans="1:9" x14ac:dyDescent="0.25">
      <c r="C445" t="str">
        <f t="shared" si="118"/>
        <v>Advancement</v>
      </c>
      <c r="I445" s="106"/>
    </row>
    <row r="446" spans="1:9" x14ac:dyDescent="0.25">
      <c r="A446" s="6" t="s">
        <v>34</v>
      </c>
      <c r="B446" t="s">
        <v>35</v>
      </c>
      <c r="C446" t="str">
        <f t="shared" si="118"/>
        <v>AdvancementTransfers In</v>
      </c>
      <c r="D446" s="14"/>
      <c r="E446" s="14"/>
      <c r="F446" s="14"/>
      <c r="G446" s="14"/>
      <c r="H446" s="17">
        <f>SUM(D446:G446)</f>
        <v>0</v>
      </c>
      <c r="I446" s="106"/>
    </row>
    <row r="447" spans="1:9" x14ac:dyDescent="0.25">
      <c r="B447" t="s">
        <v>93</v>
      </c>
      <c r="C447" t="str">
        <f t="shared" si="118"/>
        <v>AdvancementTransfers Out to Capital</v>
      </c>
      <c r="D447" s="14"/>
      <c r="E447" s="14"/>
      <c r="F447" s="14"/>
      <c r="G447" s="14"/>
      <c r="H447" s="17">
        <f>SUM(D447:G447)</f>
        <v>0</v>
      </c>
      <c r="I447" s="106"/>
    </row>
    <row r="448" spans="1:9" x14ac:dyDescent="0.25">
      <c r="B448" t="s">
        <v>94</v>
      </c>
      <c r="C448" t="str">
        <f t="shared" si="118"/>
        <v>AdvancementTransfers Out (Other)</v>
      </c>
      <c r="D448" s="14"/>
      <c r="E448" s="14"/>
      <c r="F448" s="14"/>
      <c r="G448" s="14"/>
      <c r="H448" s="17">
        <f t="shared" ref="H448" si="121">SUM(D448:G448)</f>
        <v>0</v>
      </c>
      <c r="I448" s="106"/>
    </row>
    <row r="449" spans="1:9" x14ac:dyDescent="0.25">
      <c r="A449" s="57" t="s">
        <v>36</v>
      </c>
      <c r="B449" s="58"/>
      <c r="C449" t="str">
        <f t="shared" si="118"/>
        <v>Advancement</v>
      </c>
      <c r="D449" s="59">
        <f>D446-D448-D447</f>
        <v>0</v>
      </c>
      <c r="E449" s="59">
        <f t="shared" ref="E449" si="122">E446-E448-E447</f>
        <v>0</v>
      </c>
      <c r="F449" s="59">
        <f t="shared" ref="F449" si="123">F446-F448-F447</f>
        <v>0</v>
      </c>
      <c r="G449" s="59">
        <f t="shared" ref="G449" si="124">G446-G448-G447</f>
        <v>0</v>
      </c>
      <c r="H449" s="60">
        <f>SUM(D449:G449)</f>
        <v>0</v>
      </c>
      <c r="I449" s="106"/>
    </row>
    <row r="450" spans="1:9" x14ac:dyDescent="0.25">
      <c r="C450" t="str">
        <f t="shared" si="118"/>
        <v>Advancement</v>
      </c>
      <c r="D450" s="15"/>
      <c r="E450" s="15"/>
      <c r="F450" s="15"/>
      <c r="G450" s="15"/>
      <c r="H450" s="20"/>
      <c r="I450" s="106"/>
    </row>
    <row r="451" spans="1:9" ht="15.75" thickBot="1" x14ac:dyDescent="0.3">
      <c r="A451" s="8" t="s">
        <v>66</v>
      </c>
      <c r="B451" s="3"/>
      <c r="C451" t="str">
        <f t="shared" si="118"/>
        <v>Advancement</v>
      </c>
      <c r="D451" s="4">
        <f>D435-D444+D449</f>
        <v>0</v>
      </c>
      <c r="E451" s="4">
        <f>E435-E444+E449</f>
        <v>0</v>
      </c>
      <c r="F451" s="4">
        <f>F435-F444+F449</f>
        <v>0</v>
      </c>
      <c r="G451" s="4">
        <f>G435-G444+G449</f>
        <v>0</v>
      </c>
      <c r="H451" s="18">
        <f>SUM(D451:G451)</f>
        <v>0</v>
      </c>
    </row>
    <row r="452" spans="1:9" ht="15.75" thickTop="1" x14ac:dyDescent="0.25">
      <c r="C452" t="str">
        <f t="shared" si="118"/>
        <v>Advancement</v>
      </c>
    </row>
    <row r="453" spans="1:9" ht="30" x14ac:dyDescent="0.25">
      <c r="A453" s="9" t="s">
        <v>42</v>
      </c>
      <c r="B453" s="10"/>
      <c r="C453" t="str">
        <f>$A$453&amp;B453</f>
        <v>Dining</v>
      </c>
      <c r="D453" s="11" t="s">
        <v>0</v>
      </c>
      <c r="E453" s="11" t="s">
        <v>32</v>
      </c>
      <c r="F453" s="11" t="s">
        <v>86</v>
      </c>
      <c r="G453" s="11" t="s">
        <v>28</v>
      </c>
      <c r="H453" s="21" t="s">
        <v>16</v>
      </c>
      <c r="I453" s="55" t="s">
        <v>45</v>
      </c>
    </row>
    <row r="454" spans="1:9" x14ac:dyDescent="0.25">
      <c r="B454" s="57" t="s">
        <v>37</v>
      </c>
      <c r="C454" t="str">
        <f>$A$453&amp;B454</f>
        <v>DiningBeginning Fund Balance</v>
      </c>
      <c r="D454" s="59"/>
      <c r="E454" s="59"/>
      <c r="F454" s="59"/>
      <c r="G454" s="59"/>
      <c r="H454" s="60">
        <f>SUM(D454:G454)</f>
        <v>0</v>
      </c>
      <c r="I454" s="106" t="s">
        <v>76</v>
      </c>
    </row>
    <row r="455" spans="1:9" x14ac:dyDescent="0.25">
      <c r="A455" s="29"/>
      <c r="C455" t="str">
        <f t="shared" ref="C455:C481" si="125">$A$453&amp;B455</f>
        <v>Dining</v>
      </c>
      <c r="D455" s="12"/>
      <c r="E455" s="12"/>
      <c r="F455" s="12"/>
      <c r="G455" s="12"/>
      <c r="H455" s="56"/>
      <c r="I455" s="106"/>
    </row>
    <row r="456" spans="1:9" x14ac:dyDescent="0.25">
      <c r="A456" s="6" t="s">
        <v>1</v>
      </c>
      <c r="B456" t="s">
        <v>33</v>
      </c>
      <c r="C456" t="str">
        <f t="shared" si="125"/>
        <v>DiningState Appropriation, Tuition, &amp; Fees</v>
      </c>
      <c r="D456" s="1"/>
      <c r="E456" s="1"/>
      <c r="F456" s="1"/>
      <c r="G456" s="1"/>
      <c r="H456" s="17">
        <f t="shared" ref="H456:H461" si="126">SUM(D456:G456)</f>
        <v>0</v>
      </c>
      <c r="I456" s="106"/>
    </row>
    <row r="457" spans="1:9" x14ac:dyDescent="0.25">
      <c r="B457" t="s">
        <v>4</v>
      </c>
      <c r="C457" t="str">
        <f t="shared" si="125"/>
        <v>DiningSales &amp; Services</v>
      </c>
      <c r="D457" s="1"/>
      <c r="E457" s="1">
        <v>18290512</v>
      </c>
      <c r="F457" s="1"/>
      <c r="G457" s="1"/>
      <c r="H457" s="17">
        <f t="shared" si="126"/>
        <v>18290512</v>
      </c>
      <c r="I457" s="106"/>
    </row>
    <row r="458" spans="1:9" x14ac:dyDescent="0.25">
      <c r="B458" t="s">
        <v>30</v>
      </c>
      <c r="C458" t="str">
        <f t="shared" si="125"/>
        <v>DiningPatient Services</v>
      </c>
      <c r="D458" s="1"/>
      <c r="E458" s="1"/>
      <c r="F458" s="1"/>
      <c r="G458" s="1"/>
      <c r="H458" s="17">
        <f t="shared" si="126"/>
        <v>0</v>
      </c>
      <c r="I458" s="106"/>
    </row>
    <row r="459" spans="1:9" x14ac:dyDescent="0.25">
      <c r="B459" t="s">
        <v>5</v>
      </c>
      <c r="C459" t="str">
        <f t="shared" si="125"/>
        <v>DiningContracts &amp; Grants</v>
      </c>
      <c r="D459" s="1"/>
      <c r="E459" s="1"/>
      <c r="F459" s="1"/>
      <c r="G459" s="1"/>
      <c r="H459" s="17">
        <f t="shared" si="126"/>
        <v>0</v>
      </c>
      <c r="I459" s="106"/>
    </row>
    <row r="460" spans="1:9" x14ac:dyDescent="0.25">
      <c r="B460" t="s">
        <v>6</v>
      </c>
      <c r="C460" t="str">
        <f t="shared" si="125"/>
        <v>DiningGifts &amp; Investments</v>
      </c>
      <c r="D460" s="1"/>
      <c r="E460" s="1"/>
      <c r="F460" s="1"/>
      <c r="G460" s="1"/>
      <c r="H460" s="17">
        <f t="shared" si="126"/>
        <v>0</v>
      </c>
      <c r="I460" s="106"/>
    </row>
    <row r="461" spans="1:9" x14ac:dyDescent="0.25">
      <c r="B461" s="2" t="s">
        <v>7</v>
      </c>
      <c r="C461" t="str">
        <f t="shared" si="125"/>
        <v>DiningOther Revenues</v>
      </c>
      <c r="D461" s="1"/>
      <c r="E461" s="1"/>
      <c r="F461" s="1"/>
      <c r="G461" s="1"/>
      <c r="H461" s="17">
        <f t="shared" si="126"/>
        <v>0</v>
      </c>
      <c r="I461" s="106"/>
    </row>
    <row r="462" spans="1:9" x14ac:dyDescent="0.25">
      <c r="A462" s="57" t="s">
        <v>8</v>
      </c>
      <c r="B462" s="58"/>
      <c r="C462" t="str">
        <f t="shared" si="125"/>
        <v>Dining</v>
      </c>
      <c r="D462" s="59">
        <f>SUM(D456:D461)</f>
        <v>0</v>
      </c>
      <c r="E462" s="59">
        <f>SUM(E456:E461)</f>
        <v>18290512</v>
      </c>
      <c r="F462" s="59">
        <f>SUM(F456:F461)</f>
        <v>0</v>
      </c>
      <c r="G462" s="59">
        <f>SUM(G456:G461)</f>
        <v>0</v>
      </c>
      <c r="H462" s="60">
        <f>SUM(H456:H461)</f>
        <v>18290512</v>
      </c>
      <c r="I462" s="106"/>
    </row>
    <row r="463" spans="1:9" x14ac:dyDescent="0.25">
      <c r="C463" t="str">
        <f t="shared" si="125"/>
        <v>Dining</v>
      </c>
      <c r="D463" s="1"/>
      <c r="E463" s="1"/>
      <c r="F463" s="1"/>
      <c r="G463" s="1"/>
      <c r="H463" s="17"/>
      <c r="I463" s="106"/>
    </row>
    <row r="464" spans="1:9" x14ac:dyDescent="0.25">
      <c r="A464" s="6" t="s">
        <v>9</v>
      </c>
      <c r="B464" t="s">
        <v>10</v>
      </c>
      <c r="C464" t="str">
        <f t="shared" si="125"/>
        <v>DiningSalaries and Wages</v>
      </c>
      <c r="D464" s="1"/>
      <c r="E464" s="1">
        <v>573205</v>
      </c>
      <c r="F464" s="1"/>
      <c r="G464" s="1"/>
      <c r="H464" s="17">
        <f>SUM(D464:G464)</f>
        <v>573205</v>
      </c>
      <c r="I464" s="106"/>
    </row>
    <row r="465" spans="1:9" x14ac:dyDescent="0.25">
      <c r="B465" t="s">
        <v>11</v>
      </c>
      <c r="C465" t="str">
        <f t="shared" si="125"/>
        <v>DiningStaff Benefits</v>
      </c>
      <c r="D465" s="1"/>
      <c r="E465" s="1">
        <v>240952</v>
      </c>
      <c r="F465" s="1"/>
      <c r="G465" s="1"/>
      <c r="H465" s="17">
        <f t="shared" ref="H465:H470" si="127">SUM(D465:G465)</f>
        <v>240952</v>
      </c>
      <c r="I465" s="106"/>
    </row>
    <row r="466" spans="1:9" x14ac:dyDescent="0.25">
      <c r="B466" t="s">
        <v>92</v>
      </c>
      <c r="C466" t="str">
        <f t="shared" si="125"/>
        <v>DiningServices, Supplies, Materials, &amp; Equip.</v>
      </c>
      <c r="D466" s="1"/>
      <c r="E466" s="1">
        <v>16028887</v>
      </c>
      <c r="F466" s="1"/>
      <c r="G466" s="1"/>
      <c r="H466" s="17">
        <f t="shared" si="127"/>
        <v>16028887</v>
      </c>
      <c r="I466" s="106"/>
    </row>
    <row r="467" spans="1:9" x14ac:dyDescent="0.25">
      <c r="B467" t="s">
        <v>13</v>
      </c>
      <c r="C467" t="str">
        <f t="shared" si="125"/>
        <v>DiningScholarships &amp; Fellowships</v>
      </c>
      <c r="D467" s="1"/>
      <c r="E467" s="1"/>
      <c r="F467" s="1"/>
      <c r="G467" s="1"/>
      <c r="H467" s="17">
        <f t="shared" si="127"/>
        <v>0</v>
      </c>
      <c r="I467" s="106"/>
    </row>
    <row r="468" spans="1:9" x14ac:dyDescent="0.25">
      <c r="B468" t="s">
        <v>29</v>
      </c>
      <c r="C468" t="str">
        <f t="shared" si="125"/>
        <v>DiningDebt Service</v>
      </c>
      <c r="D468" s="1"/>
      <c r="E468" s="1"/>
      <c r="F468" s="1"/>
      <c r="G468" s="1"/>
      <c r="H468" s="17">
        <f t="shared" si="127"/>
        <v>0</v>
      </c>
      <c r="I468" s="106"/>
    </row>
    <row r="469" spans="1:9" x14ac:dyDescent="0.25">
      <c r="B469" t="s">
        <v>12</v>
      </c>
      <c r="C469" t="str">
        <f t="shared" si="125"/>
        <v>DiningUtilities</v>
      </c>
      <c r="D469" s="1"/>
      <c r="E469" s="1">
        <v>32000</v>
      </c>
      <c r="F469" s="1"/>
      <c r="G469" s="1"/>
      <c r="H469" s="17">
        <f t="shared" si="127"/>
        <v>32000</v>
      </c>
      <c r="I469" s="106"/>
    </row>
    <row r="470" spans="1:9" x14ac:dyDescent="0.25">
      <c r="B470" t="s">
        <v>14</v>
      </c>
      <c r="C470" t="str">
        <f t="shared" si="125"/>
        <v>DiningOther Expenses</v>
      </c>
      <c r="D470" s="1"/>
      <c r="E470" s="1">
        <v>3000</v>
      </c>
      <c r="F470" s="1"/>
      <c r="G470" s="1"/>
      <c r="H470" s="17">
        <f t="shared" si="127"/>
        <v>3000</v>
      </c>
      <c r="I470" s="106"/>
    </row>
    <row r="471" spans="1:9" x14ac:dyDescent="0.25">
      <c r="A471" s="57" t="s">
        <v>15</v>
      </c>
      <c r="B471" s="58"/>
      <c r="C471" t="str">
        <f t="shared" si="125"/>
        <v>Dining</v>
      </c>
      <c r="D471" s="59">
        <f>SUM(D464:D470)</f>
        <v>0</v>
      </c>
      <c r="E471" s="59">
        <f>SUM(E464:E470)</f>
        <v>16878044</v>
      </c>
      <c r="F471" s="59">
        <f>SUM(F464:F470)</f>
        <v>0</v>
      </c>
      <c r="G471" s="59">
        <f>SUM(G464:G470)</f>
        <v>0</v>
      </c>
      <c r="H471" s="60">
        <f>SUM(H464:H470)</f>
        <v>16878044</v>
      </c>
      <c r="I471" s="106"/>
    </row>
    <row r="472" spans="1:9" x14ac:dyDescent="0.25">
      <c r="C472" t="str">
        <f t="shared" si="125"/>
        <v>Dining</v>
      </c>
      <c r="I472" s="106"/>
    </row>
    <row r="473" spans="1:9" x14ac:dyDescent="0.25">
      <c r="A473" s="6" t="s">
        <v>34</v>
      </c>
      <c r="B473" t="s">
        <v>35</v>
      </c>
      <c r="C473" t="str">
        <f t="shared" si="125"/>
        <v>DiningTransfers In</v>
      </c>
      <c r="D473" s="14"/>
      <c r="E473" s="14"/>
      <c r="F473" s="14"/>
      <c r="G473" s="14"/>
      <c r="H473" s="17">
        <f>SUM(D473:G473)</f>
        <v>0</v>
      </c>
      <c r="I473" s="106"/>
    </row>
    <row r="474" spans="1:9" x14ac:dyDescent="0.25">
      <c r="B474" t="s">
        <v>93</v>
      </c>
      <c r="C474" t="str">
        <f t="shared" si="125"/>
        <v>DiningTransfers Out to Capital</v>
      </c>
      <c r="D474" s="14"/>
      <c r="E474" s="14"/>
      <c r="F474" s="14"/>
      <c r="G474" s="14"/>
      <c r="H474" s="17">
        <f>SUM(D474:G474)</f>
        <v>0</v>
      </c>
      <c r="I474" s="106"/>
    </row>
    <row r="475" spans="1:9" x14ac:dyDescent="0.25">
      <c r="B475" t="s">
        <v>94</v>
      </c>
      <c r="C475" t="str">
        <f t="shared" si="125"/>
        <v>DiningTransfers Out (Other)</v>
      </c>
      <c r="D475" s="14"/>
      <c r="E475" s="14">
        <v>1412468</v>
      </c>
      <c r="F475" s="14"/>
      <c r="G475" s="14"/>
      <c r="H475" s="17">
        <f t="shared" ref="H475" si="128">SUM(D475:G475)</f>
        <v>1412468</v>
      </c>
      <c r="I475" s="106"/>
    </row>
    <row r="476" spans="1:9" x14ac:dyDescent="0.25">
      <c r="A476" s="57" t="s">
        <v>36</v>
      </c>
      <c r="B476" s="58"/>
      <c r="C476" t="str">
        <f t="shared" si="125"/>
        <v>Dining</v>
      </c>
      <c r="D476" s="59">
        <f>D473-D475-D474</f>
        <v>0</v>
      </c>
      <c r="E476" s="59">
        <f t="shared" ref="E476" si="129">E473-E475-E474</f>
        <v>-1412468</v>
      </c>
      <c r="F476" s="59">
        <f t="shared" ref="F476" si="130">F473-F475-F474</f>
        <v>0</v>
      </c>
      <c r="G476" s="59">
        <f t="shared" ref="G476" si="131">G473-G475-G474</f>
        <v>0</v>
      </c>
      <c r="H476" s="60">
        <f>SUM(D476:G476)</f>
        <v>-1412468</v>
      </c>
      <c r="I476" s="106"/>
    </row>
    <row r="477" spans="1:9" x14ac:dyDescent="0.25">
      <c r="C477" t="str">
        <f t="shared" si="125"/>
        <v>Dining</v>
      </c>
      <c r="I477" s="106"/>
    </row>
    <row r="478" spans="1:9" ht="15.75" thickBot="1" x14ac:dyDescent="0.3">
      <c r="A478" s="8" t="s">
        <v>66</v>
      </c>
      <c r="B478" s="3"/>
      <c r="C478" t="str">
        <f t="shared" si="125"/>
        <v>Dining</v>
      </c>
      <c r="D478" s="4">
        <f>D462-D471+D476</f>
        <v>0</v>
      </c>
      <c r="E478" s="4">
        <f>E462-E471+E476</f>
        <v>0</v>
      </c>
      <c r="F478" s="4">
        <f>F462-F471+F476</f>
        <v>0</v>
      </c>
      <c r="G478" s="4">
        <f>G462-G471+G476</f>
        <v>0</v>
      </c>
      <c r="H478" s="18">
        <f>SUM(D478:G478)</f>
        <v>0</v>
      </c>
      <c r="I478" s="106"/>
    </row>
    <row r="479" spans="1:9" ht="15.75" thickTop="1" x14ac:dyDescent="0.25">
      <c r="C479" t="str">
        <f t="shared" si="125"/>
        <v>Dining</v>
      </c>
      <c r="I479" s="106"/>
    </row>
    <row r="480" spans="1:9" x14ac:dyDescent="0.25">
      <c r="A480" s="57" t="s">
        <v>38</v>
      </c>
      <c r="B480" s="58"/>
      <c r="C480" t="str">
        <f t="shared" si="125"/>
        <v>Dining</v>
      </c>
      <c r="D480" s="59">
        <f>D454+D462-D471+D476</f>
        <v>0</v>
      </c>
      <c r="E480" s="59">
        <f>E454+E462-E471+E476</f>
        <v>0</v>
      </c>
      <c r="F480" s="59">
        <f>F454+F462-F471+F476</f>
        <v>0</v>
      </c>
      <c r="G480" s="59">
        <f>G454+G462-G471+G476</f>
        <v>0</v>
      </c>
      <c r="H480" s="60">
        <f>H454+H462-H471+H476</f>
        <v>0</v>
      </c>
      <c r="I480" s="106"/>
    </row>
    <row r="481" spans="1:9" x14ac:dyDescent="0.25">
      <c r="C481" t="str">
        <f t="shared" si="125"/>
        <v>Dining</v>
      </c>
    </row>
    <row r="482" spans="1:9" ht="30" x14ac:dyDescent="0.25">
      <c r="A482" s="9" t="s">
        <v>41</v>
      </c>
      <c r="B482" s="10"/>
      <c r="C482" t="str">
        <f>$A$482&amp;B482</f>
        <v>Housing</v>
      </c>
      <c r="D482" s="11" t="s">
        <v>0</v>
      </c>
      <c r="E482" s="11" t="s">
        <v>32</v>
      </c>
      <c r="F482" s="11" t="s">
        <v>86</v>
      </c>
      <c r="G482" s="11" t="s">
        <v>28</v>
      </c>
      <c r="H482" s="21" t="s">
        <v>16</v>
      </c>
      <c r="I482" s="55" t="s">
        <v>45</v>
      </c>
    </row>
    <row r="483" spans="1:9" x14ac:dyDescent="0.25">
      <c r="B483" s="57" t="s">
        <v>37</v>
      </c>
      <c r="C483" t="str">
        <f>$A$482&amp;B483</f>
        <v>HousingBeginning Fund Balance</v>
      </c>
      <c r="D483" s="59"/>
      <c r="E483" s="59"/>
      <c r="F483" s="59"/>
      <c r="G483" s="59"/>
      <c r="H483" s="60">
        <f>SUM(D483:G483)</f>
        <v>0</v>
      </c>
      <c r="I483" s="106" t="s">
        <v>76</v>
      </c>
    </row>
    <row r="484" spans="1:9" x14ac:dyDescent="0.25">
      <c r="A484" s="29"/>
      <c r="C484" t="str">
        <f t="shared" ref="C484" si="132">$A$482&amp;B484</f>
        <v>Housing</v>
      </c>
      <c r="D484" s="12"/>
      <c r="E484" s="12"/>
      <c r="F484" s="12"/>
      <c r="G484" s="12"/>
      <c r="H484" s="56"/>
      <c r="I484" s="106"/>
    </row>
    <row r="485" spans="1:9" x14ac:dyDescent="0.25">
      <c r="A485" s="6" t="s">
        <v>1</v>
      </c>
      <c r="B485" t="s">
        <v>33</v>
      </c>
      <c r="C485" t="str">
        <f t="shared" ref="C485:C507" si="133">$A$482&amp;B485</f>
        <v>HousingState Appropriation, Tuition, &amp; Fees</v>
      </c>
      <c r="D485" s="1"/>
      <c r="E485" s="1"/>
      <c r="F485" s="1"/>
      <c r="G485" s="1"/>
      <c r="H485" s="17">
        <f t="shared" ref="H485:H490" si="134">SUM(D485:G485)</f>
        <v>0</v>
      </c>
      <c r="I485" s="106"/>
    </row>
    <row r="486" spans="1:9" x14ac:dyDescent="0.25">
      <c r="B486" t="s">
        <v>4</v>
      </c>
      <c r="C486" t="str">
        <f t="shared" si="133"/>
        <v>HousingSales &amp; Services</v>
      </c>
      <c r="D486" s="1"/>
      <c r="E486" s="1">
        <v>11482274</v>
      </c>
      <c r="F486" s="1"/>
      <c r="G486" s="1"/>
      <c r="H486" s="17">
        <f t="shared" si="134"/>
        <v>11482274</v>
      </c>
      <c r="I486" s="106"/>
    </row>
    <row r="487" spans="1:9" x14ac:dyDescent="0.25">
      <c r="B487" t="s">
        <v>30</v>
      </c>
      <c r="C487" t="str">
        <f t="shared" si="133"/>
        <v>HousingPatient Services</v>
      </c>
      <c r="D487" s="1"/>
      <c r="E487" s="1"/>
      <c r="F487" s="1"/>
      <c r="G487" s="1"/>
      <c r="H487" s="17">
        <f t="shared" si="134"/>
        <v>0</v>
      </c>
      <c r="I487" s="106"/>
    </row>
    <row r="488" spans="1:9" x14ac:dyDescent="0.25">
      <c r="B488" t="s">
        <v>5</v>
      </c>
      <c r="C488" t="str">
        <f t="shared" si="133"/>
        <v>HousingContracts &amp; Grants</v>
      </c>
      <c r="D488" s="1"/>
      <c r="E488" s="1"/>
      <c r="F488" s="1"/>
      <c r="G488" s="1"/>
      <c r="H488" s="17">
        <f t="shared" si="134"/>
        <v>0</v>
      </c>
      <c r="I488" s="106"/>
    </row>
    <row r="489" spans="1:9" x14ac:dyDescent="0.25">
      <c r="B489" t="s">
        <v>6</v>
      </c>
      <c r="C489" t="str">
        <f t="shared" si="133"/>
        <v>HousingGifts &amp; Investments</v>
      </c>
      <c r="D489" s="1"/>
      <c r="E489" s="1"/>
      <c r="F489" s="1"/>
      <c r="G489" s="1"/>
      <c r="H489" s="17">
        <f t="shared" si="134"/>
        <v>0</v>
      </c>
      <c r="I489" s="106"/>
    </row>
    <row r="490" spans="1:9" x14ac:dyDescent="0.25">
      <c r="B490" s="2" t="s">
        <v>7</v>
      </c>
      <c r="C490" t="str">
        <f t="shared" si="133"/>
        <v>HousingOther Revenues</v>
      </c>
      <c r="D490" s="1"/>
      <c r="E490" s="1"/>
      <c r="F490" s="1"/>
      <c r="G490" s="1"/>
      <c r="H490" s="17">
        <f t="shared" si="134"/>
        <v>0</v>
      </c>
      <c r="I490" s="106"/>
    </row>
    <row r="491" spans="1:9" x14ac:dyDescent="0.25">
      <c r="A491" s="57" t="s">
        <v>8</v>
      </c>
      <c r="B491" s="58"/>
      <c r="C491" t="str">
        <f t="shared" si="133"/>
        <v>Housing</v>
      </c>
      <c r="D491" s="59">
        <f>SUM(D485:D490)</f>
        <v>0</v>
      </c>
      <c r="E491" s="59">
        <f>SUM(E485:E490)</f>
        <v>11482274</v>
      </c>
      <c r="F491" s="59">
        <f>SUM(F485:F490)</f>
        <v>0</v>
      </c>
      <c r="G491" s="59">
        <f>SUM(G485:G490)</f>
        <v>0</v>
      </c>
      <c r="H491" s="60">
        <f>SUM(H485:H490)</f>
        <v>11482274</v>
      </c>
      <c r="I491" s="106"/>
    </row>
    <row r="492" spans="1:9" x14ac:dyDescent="0.25">
      <c r="C492" t="str">
        <f t="shared" si="133"/>
        <v>Housing</v>
      </c>
      <c r="D492" s="1"/>
      <c r="E492" s="1"/>
      <c r="F492" s="1"/>
      <c r="G492" s="1"/>
      <c r="H492" s="17"/>
      <c r="I492" s="106"/>
    </row>
    <row r="493" spans="1:9" x14ac:dyDescent="0.25">
      <c r="A493" s="6" t="s">
        <v>9</v>
      </c>
      <c r="B493" t="s">
        <v>10</v>
      </c>
      <c r="C493" t="str">
        <f t="shared" si="133"/>
        <v>HousingSalaries and Wages</v>
      </c>
      <c r="D493" s="1"/>
      <c r="E493" s="1">
        <v>2967807</v>
      </c>
      <c r="F493" s="1"/>
      <c r="G493" s="1"/>
      <c r="H493" s="17">
        <f>SUM(D493:G493)</f>
        <v>2967807</v>
      </c>
      <c r="I493" s="106"/>
    </row>
    <row r="494" spans="1:9" x14ac:dyDescent="0.25">
      <c r="B494" t="s">
        <v>11</v>
      </c>
      <c r="C494" t="str">
        <f t="shared" si="133"/>
        <v>HousingStaff Benefits</v>
      </c>
      <c r="D494" s="1"/>
      <c r="E494" s="1">
        <v>780596</v>
      </c>
      <c r="F494" s="1"/>
      <c r="G494" s="1"/>
      <c r="H494" s="17">
        <f t="shared" ref="H494:H499" si="135">SUM(D494:G494)</f>
        <v>780596</v>
      </c>
      <c r="I494" s="106"/>
    </row>
    <row r="495" spans="1:9" x14ac:dyDescent="0.25">
      <c r="B495" t="s">
        <v>92</v>
      </c>
      <c r="C495" t="str">
        <f t="shared" si="133"/>
        <v>HousingServices, Supplies, Materials, &amp; Equip.</v>
      </c>
      <c r="D495" s="1"/>
      <c r="E495" s="1">
        <v>2283213</v>
      </c>
      <c r="F495" s="1"/>
      <c r="G495" s="1"/>
      <c r="H495" s="17">
        <f t="shared" si="135"/>
        <v>2283213</v>
      </c>
      <c r="I495" s="106"/>
    </row>
    <row r="496" spans="1:9" x14ac:dyDescent="0.25">
      <c r="B496" t="s">
        <v>13</v>
      </c>
      <c r="C496" t="str">
        <f t="shared" si="133"/>
        <v>HousingScholarships &amp; Fellowships</v>
      </c>
      <c r="D496" s="1"/>
      <c r="E496" s="1"/>
      <c r="F496" s="1"/>
      <c r="G496" s="1"/>
      <c r="H496" s="17">
        <f t="shared" si="135"/>
        <v>0</v>
      </c>
      <c r="I496" s="106"/>
    </row>
    <row r="497" spans="1:9" x14ac:dyDescent="0.25">
      <c r="B497" t="s">
        <v>29</v>
      </c>
      <c r="C497" t="str">
        <f t="shared" si="133"/>
        <v>HousingDebt Service</v>
      </c>
      <c r="D497" s="1"/>
      <c r="E497" s="1">
        <v>4128090</v>
      </c>
      <c r="F497" s="1"/>
      <c r="G497" s="1"/>
      <c r="H497" s="17">
        <f t="shared" si="135"/>
        <v>4128090</v>
      </c>
      <c r="I497" s="106"/>
    </row>
    <row r="498" spans="1:9" x14ac:dyDescent="0.25">
      <c r="B498" t="s">
        <v>12</v>
      </c>
      <c r="C498" t="str">
        <f t="shared" si="133"/>
        <v>HousingUtilities</v>
      </c>
      <c r="D498" s="1"/>
      <c r="E498" s="1">
        <v>1190642</v>
      </c>
      <c r="F498" s="1"/>
      <c r="G498" s="1"/>
      <c r="H498" s="17">
        <f t="shared" si="135"/>
        <v>1190642</v>
      </c>
      <c r="I498" s="106"/>
    </row>
    <row r="499" spans="1:9" x14ac:dyDescent="0.25">
      <c r="B499" t="s">
        <v>14</v>
      </c>
      <c r="C499" t="str">
        <f t="shared" si="133"/>
        <v>HousingOther Expenses</v>
      </c>
      <c r="D499" s="1"/>
      <c r="E499" s="1">
        <v>128926</v>
      </c>
      <c r="F499" s="1"/>
      <c r="G499" s="1"/>
      <c r="H499" s="17">
        <f t="shared" si="135"/>
        <v>128926</v>
      </c>
      <c r="I499" s="106"/>
    </row>
    <row r="500" spans="1:9" x14ac:dyDescent="0.25">
      <c r="A500" s="57" t="s">
        <v>15</v>
      </c>
      <c r="B500" s="58"/>
      <c r="C500" t="str">
        <f t="shared" si="133"/>
        <v>Housing</v>
      </c>
      <c r="D500" s="59">
        <f>SUM(D493:D499)</f>
        <v>0</v>
      </c>
      <c r="E500" s="59">
        <f>SUM(E493:E499)</f>
        <v>11479274</v>
      </c>
      <c r="F500" s="59">
        <f>SUM(F493:F499)</f>
        <v>0</v>
      </c>
      <c r="G500" s="59">
        <f>SUM(G493:G499)</f>
        <v>0</v>
      </c>
      <c r="H500" s="60">
        <f>SUM(H493:H499)</f>
        <v>11479274</v>
      </c>
      <c r="I500" s="106"/>
    </row>
    <row r="501" spans="1:9" x14ac:dyDescent="0.25">
      <c r="C501" t="str">
        <f t="shared" si="133"/>
        <v>Housing</v>
      </c>
      <c r="I501" s="106"/>
    </row>
    <row r="502" spans="1:9" x14ac:dyDescent="0.25">
      <c r="A502" s="6" t="s">
        <v>34</v>
      </c>
      <c r="B502" t="s">
        <v>35</v>
      </c>
      <c r="C502" t="str">
        <f t="shared" si="133"/>
        <v>HousingTransfers In</v>
      </c>
      <c r="D502" s="14"/>
      <c r="E502" s="14"/>
      <c r="F502" s="14"/>
      <c r="G502" s="14"/>
      <c r="H502" s="17">
        <f>SUM(D502:G502)</f>
        <v>0</v>
      </c>
      <c r="I502" s="106"/>
    </row>
    <row r="503" spans="1:9" x14ac:dyDescent="0.25">
      <c r="B503" t="s">
        <v>93</v>
      </c>
      <c r="C503" t="str">
        <f t="shared" si="133"/>
        <v>HousingTransfers Out to Capital</v>
      </c>
      <c r="D503" s="14"/>
      <c r="E503" s="14"/>
      <c r="F503" s="14"/>
      <c r="G503" s="14"/>
      <c r="H503" s="17">
        <f>SUM(D503:G503)</f>
        <v>0</v>
      </c>
      <c r="I503" s="106"/>
    </row>
    <row r="504" spans="1:9" x14ac:dyDescent="0.25">
      <c r="B504" t="s">
        <v>94</v>
      </c>
      <c r="C504" t="str">
        <f t="shared" si="133"/>
        <v>HousingTransfers Out (Other)</v>
      </c>
      <c r="D504" s="14"/>
      <c r="E504" s="14">
        <v>2000</v>
      </c>
      <c r="F504" s="14"/>
      <c r="G504" s="14"/>
      <c r="H504" s="17">
        <f t="shared" ref="H504" si="136">SUM(D504:G504)</f>
        <v>2000</v>
      </c>
      <c r="I504" s="106"/>
    </row>
    <row r="505" spans="1:9" x14ac:dyDescent="0.25">
      <c r="A505" s="57" t="s">
        <v>36</v>
      </c>
      <c r="B505" s="58"/>
      <c r="C505" t="str">
        <f t="shared" si="133"/>
        <v>Housing</v>
      </c>
      <c r="D505" s="59">
        <f>D502-D504-D503</f>
        <v>0</v>
      </c>
      <c r="E505" s="59">
        <f t="shared" ref="E505" si="137">E502-E504-E503</f>
        <v>-2000</v>
      </c>
      <c r="F505" s="59">
        <f t="shared" ref="F505" si="138">F502-F504-F503</f>
        <v>0</v>
      </c>
      <c r="G505" s="59">
        <f t="shared" ref="G505" si="139">G502-G504-G503</f>
        <v>0</v>
      </c>
      <c r="H505" s="60">
        <f>SUM(D505:G505)</f>
        <v>-2000</v>
      </c>
      <c r="I505" s="106"/>
    </row>
    <row r="506" spans="1:9" x14ac:dyDescent="0.25">
      <c r="C506" t="str">
        <f t="shared" si="133"/>
        <v>Housing</v>
      </c>
      <c r="I506" s="106"/>
    </row>
    <row r="507" spans="1:9" ht="15.75" thickBot="1" x14ac:dyDescent="0.3">
      <c r="A507" s="8" t="s">
        <v>66</v>
      </c>
      <c r="B507" s="3"/>
      <c r="C507" t="str">
        <f t="shared" si="133"/>
        <v>Housing</v>
      </c>
      <c r="D507" s="4">
        <f>D491-D500+D505</f>
        <v>0</v>
      </c>
      <c r="E507" s="4">
        <f>E491-E500+E505</f>
        <v>1000</v>
      </c>
      <c r="F507" s="4">
        <f>F491-F500+F505</f>
        <v>0</v>
      </c>
      <c r="G507" s="4">
        <f>G491-G500+G505</f>
        <v>0</v>
      </c>
      <c r="H507" s="18">
        <f>SUM(D507:G507)</f>
        <v>1000</v>
      </c>
      <c r="I507" s="106"/>
    </row>
    <row r="508" spans="1:9" ht="15.75" thickTop="1" x14ac:dyDescent="0.25">
      <c r="C508" t="str">
        <f>$A$482&amp;B508</f>
        <v>Housing</v>
      </c>
      <c r="I508" s="106"/>
    </row>
    <row r="509" spans="1:9" x14ac:dyDescent="0.25">
      <c r="A509" s="57" t="s">
        <v>38</v>
      </c>
      <c r="B509" s="58"/>
      <c r="C509" t="str">
        <f>$A$482&amp;B509</f>
        <v>Housing</v>
      </c>
      <c r="D509" s="59">
        <f>D483+D491-D500+D505</f>
        <v>0</v>
      </c>
      <c r="E509" s="59">
        <f>E483+E491-E500+E505</f>
        <v>1000</v>
      </c>
      <c r="F509" s="59">
        <f>F483+F491-F500+F505</f>
        <v>0</v>
      </c>
      <c r="G509" s="59">
        <f>G483+G491-G500+G505</f>
        <v>0</v>
      </c>
      <c r="H509" s="60">
        <f>H483+H491-H500+H505</f>
        <v>1000</v>
      </c>
      <c r="I509" s="106"/>
    </row>
    <row r="510" spans="1:9" x14ac:dyDescent="0.25">
      <c r="C510" t="str">
        <f>$A$482&amp;B510</f>
        <v>Housing</v>
      </c>
    </row>
    <row r="511" spans="1:9" ht="30" x14ac:dyDescent="0.25">
      <c r="A511" s="9" t="s">
        <v>68</v>
      </c>
      <c r="B511" s="10"/>
      <c r="C511" t="str">
        <f>$A$511&amp;B511</f>
        <v>Parking &amp; Transportation</v>
      </c>
      <c r="D511" s="11" t="s">
        <v>0</v>
      </c>
      <c r="E511" s="11" t="s">
        <v>32</v>
      </c>
      <c r="F511" s="11" t="s">
        <v>86</v>
      </c>
      <c r="G511" s="11" t="s">
        <v>28</v>
      </c>
      <c r="H511" s="21" t="s">
        <v>16</v>
      </c>
      <c r="I511" s="55" t="s">
        <v>45</v>
      </c>
    </row>
    <row r="512" spans="1:9" x14ac:dyDescent="0.25">
      <c r="B512" s="57" t="s">
        <v>37</v>
      </c>
      <c r="C512" t="str">
        <f>$A$511&amp;B512</f>
        <v>Parking &amp; TransportationBeginning Fund Balance</v>
      </c>
      <c r="D512" s="59"/>
      <c r="E512" s="59"/>
      <c r="F512" s="59"/>
      <c r="G512" s="59"/>
      <c r="H512" s="60">
        <f>SUM(D512:G512)</f>
        <v>0</v>
      </c>
      <c r="I512" s="106" t="s">
        <v>76</v>
      </c>
    </row>
    <row r="513" spans="1:9" x14ac:dyDescent="0.25">
      <c r="A513" s="29"/>
      <c r="C513" t="str">
        <f t="shared" ref="C513:C539" si="140">$A$511&amp;B513</f>
        <v>Parking &amp; Transportation</v>
      </c>
      <c r="D513" s="12"/>
      <c r="E513" s="12"/>
      <c r="F513" s="12"/>
      <c r="G513" s="12"/>
      <c r="H513" s="56"/>
      <c r="I513" s="106"/>
    </row>
    <row r="514" spans="1:9" x14ac:dyDescent="0.25">
      <c r="A514" s="6" t="s">
        <v>1</v>
      </c>
      <c r="B514" t="s">
        <v>33</v>
      </c>
      <c r="C514" t="str">
        <f t="shared" si="140"/>
        <v>Parking &amp; TransportationState Appropriation, Tuition, &amp; Fees</v>
      </c>
      <c r="D514" s="1"/>
      <c r="E514" s="1">
        <v>2052724</v>
      </c>
      <c r="F514" s="1"/>
      <c r="G514" s="1"/>
      <c r="H514" s="17">
        <f t="shared" ref="H514:H519" si="141">SUM(D514:G514)</f>
        <v>2052724</v>
      </c>
      <c r="I514" s="106"/>
    </row>
    <row r="515" spans="1:9" x14ac:dyDescent="0.25">
      <c r="B515" t="s">
        <v>4</v>
      </c>
      <c r="C515" t="str">
        <f t="shared" si="140"/>
        <v>Parking &amp; TransportationSales &amp; Services</v>
      </c>
      <c r="D515" s="1"/>
      <c r="E515" s="1"/>
      <c r="F515" s="1"/>
      <c r="G515" s="1"/>
      <c r="H515" s="17">
        <f t="shared" si="141"/>
        <v>0</v>
      </c>
      <c r="I515" s="106"/>
    </row>
    <row r="516" spans="1:9" x14ac:dyDescent="0.25">
      <c r="B516" t="s">
        <v>30</v>
      </c>
      <c r="C516" t="str">
        <f t="shared" si="140"/>
        <v>Parking &amp; TransportationPatient Services</v>
      </c>
      <c r="D516" s="1"/>
      <c r="E516" s="1"/>
      <c r="F516" s="1"/>
      <c r="G516" s="1"/>
      <c r="H516" s="17">
        <f t="shared" si="141"/>
        <v>0</v>
      </c>
      <c r="I516" s="106"/>
    </row>
    <row r="517" spans="1:9" x14ac:dyDescent="0.25">
      <c r="B517" t="s">
        <v>5</v>
      </c>
      <c r="C517" t="str">
        <f t="shared" si="140"/>
        <v>Parking &amp; TransportationContracts &amp; Grants</v>
      </c>
      <c r="D517" s="1"/>
      <c r="E517" s="1"/>
      <c r="F517" s="1"/>
      <c r="G517" s="1"/>
      <c r="H517" s="17">
        <f t="shared" si="141"/>
        <v>0</v>
      </c>
      <c r="I517" s="106"/>
    </row>
    <row r="518" spans="1:9" x14ac:dyDescent="0.25">
      <c r="B518" t="s">
        <v>6</v>
      </c>
      <c r="C518" t="str">
        <f t="shared" si="140"/>
        <v>Parking &amp; TransportationGifts &amp; Investments</v>
      </c>
      <c r="D518" s="1"/>
      <c r="E518" s="1"/>
      <c r="F518" s="1"/>
      <c r="G518" s="1"/>
      <c r="H518" s="17">
        <f t="shared" si="141"/>
        <v>0</v>
      </c>
      <c r="I518" s="106"/>
    </row>
    <row r="519" spans="1:9" x14ac:dyDescent="0.25">
      <c r="B519" s="2" t="s">
        <v>7</v>
      </c>
      <c r="C519" t="str">
        <f t="shared" si="140"/>
        <v>Parking &amp; TransportationOther Revenues</v>
      </c>
      <c r="D519" s="1"/>
      <c r="E519" s="1"/>
      <c r="F519" s="1"/>
      <c r="G519" s="1"/>
      <c r="H519" s="17">
        <f t="shared" si="141"/>
        <v>0</v>
      </c>
      <c r="I519" s="106"/>
    </row>
    <row r="520" spans="1:9" x14ac:dyDescent="0.25">
      <c r="A520" s="57" t="s">
        <v>8</v>
      </c>
      <c r="B520" s="58"/>
      <c r="C520" t="str">
        <f t="shared" si="140"/>
        <v>Parking &amp; Transportation</v>
      </c>
      <c r="D520" s="59">
        <f>SUM(D514:D519)</f>
        <v>0</v>
      </c>
      <c r="E520" s="59">
        <f>SUM(E514:E519)</f>
        <v>2052724</v>
      </c>
      <c r="F520" s="59">
        <f>SUM(F514:F519)</f>
        <v>0</v>
      </c>
      <c r="G520" s="59">
        <f>SUM(G514:G519)</f>
        <v>0</v>
      </c>
      <c r="H520" s="60">
        <f>SUM(H514:H519)</f>
        <v>2052724</v>
      </c>
      <c r="I520" s="106"/>
    </row>
    <row r="521" spans="1:9" x14ac:dyDescent="0.25">
      <c r="C521" t="str">
        <f t="shared" si="140"/>
        <v>Parking &amp; Transportation</v>
      </c>
      <c r="D521" s="1"/>
      <c r="E521" s="1"/>
      <c r="F521" s="1"/>
      <c r="G521" s="1"/>
      <c r="H521" s="17"/>
      <c r="I521" s="106"/>
    </row>
    <row r="522" spans="1:9" x14ac:dyDescent="0.25">
      <c r="A522" s="6" t="s">
        <v>9</v>
      </c>
      <c r="B522" t="s">
        <v>10</v>
      </c>
      <c r="C522" t="str">
        <f t="shared" si="140"/>
        <v>Parking &amp; TransportationSalaries and Wages</v>
      </c>
      <c r="D522" s="1"/>
      <c r="E522" s="1">
        <v>652562</v>
      </c>
      <c r="F522" s="1"/>
      <c r="G522" s="1"/>
      <c r="H522" s="17">
        <f>SUM(D522:G522)</f>
        <v>652562</v>
      </c>
      <c r="I522" s="106"/>
    </row>
    <row r="523" spans="1:9" x14ac:dyDescent="0.25">
      <c r="B523" t="s">
        <v>11</v>
      </c>
      <c r="C523" t="str">
        <f t="shared" si="140"/>
        <v>Parking &amp; TransportationStaff Benefits</v>
      </c>
      <c r="D523" s="1"/>
      <c r="E523" s="1">
        <v>210249</v>
      </c>
      <c r="F523" s="1"/>
      <c r="G523" s="1"/>
      <c r="H523" s="17">
        <f t="shared" ref="H523:H528" si="142">SUM(D523:G523)</f>
        <v>210249</v>
      </c>
      <c r="I523" s="106"/>
    </row>
    <row r="524" spans="1:9" x14ac:dyDescent="0.25">
      <c r="B524" t="s">
        <v>92</v>
      </c>
      <c r="C524" t="str">
        <f t="shared" si="140"/>
        <v>Parking &amp; TransportationServices, Supplies, Materials, &amp; Equip.</v>
      </c>
      <c r="D524" s="1"/>
      <c r="E524" s="1">
        <v>434520</v>
      </c>
      <c r="F524" s="1"/>
      <c r="G524" s="1"/>
      <c r="H524" s="17">
        <f t="shared" si="142"/>
        <v>434520</v>
      </c>
      <c r="I524" s="106"/>
    </row>
    <row r="525" spans="1:9" x14ac:dyDescent="0.25">
      <c r="B525" t="s">
        <v>13</v>
      </c>
      <c r="C525" t="str">
        <f t="shared" si="140"/>
        <v>Parking &amp; TransportationScholarships &amp; Fellowships</v>
      </c>
      <c r="D525" s="1"/>
      <c r="E525" s="1"/>
      <c r="F525" s="1"/>
      <c r="G525" s="1"/>
      <c r="H525" s="17">
        <f t="shared" si="142"/>
        <v>0</v>
      </c>
      <c r="I525" s="106"/>
    </row>
    <row r="526" spans="1:9" x14ac:dyDescent="0.25">
      <c r="B526" t="s">
        <v>29</v>
      </c>
      <c r="C526" t="str">
        <f t="shared" si="140"/>
        <v>Parking &amp; TransportationDebt Service</v>
      </c>
      <c r="D526" s="1"/>
      <c r="E526" s="1">
        <v>750393</v>
      </c>
      <c r="F526" s="1"/>
      <c r="G526" s="1"/>
      <c r="H526" s="17">
        <f t="shared" si="142"/>
        <v>750393</v>
      </c>
      <c r="I526" s="106"/>
    </row>
    <row r="527" spans="1:9" x14ac:dyDescent="0.25">
      <c r="B527" t="s">
        <v>12</v>
      </c>
      <c r="C527" t="str">
        <f t="shared" si="140"/>
        <v>Parking &amp; TransportationUtilities</v>
      </c>
      <c r="D527" s="1"/>
      <c r="E527" s="1">
        <v>5000</v>
      </c>
      <c r="F527" s="1"/>
      <c r="G527" s="1"/>
      <c r="H527" s="17">
        <f t="shared" si="142"/>
        <v>5000</v>
      </c>
      <c r="I527" s="106"/>
    </row>
    <row r="528" spans="1:9" x14ac:dyDescent="0.25">
      <c r="B528" t="s">
        <v>14</v>
      </c>
      <c r="C528" t="str">
        <f t="shared" si="140"/>
        <v>Parking &amp; TransportationOther Expenses</v>
      </c>
      <c r="D528" s="1"/>
      <c r="E528" s="1"/>
      <c r="F528" s="1"/>
      <c r="G528" s="1"/>
      <c r="H528" s="17">
        <f t="shared" si="142"/>
        <v>0</v>
      </c>
      <c r="I528" s="106"/>
    </row>
    <row r="529" spans="1:9" x14ac:dyDescent="0.25">
      <c r="A529" s="57" t="s">
        <v>15</v>
      </c>
      <c r="B529" s="58"/>
      <c r="C529" t="str">
        <f t="shared" si="140"/>
        <v>Parking &amp; Transportation</v>
      </c>
      <c r="D529" s="59">
        <f>SUM(D522:D528)</f>
        <v>0</v>
      </c>
      <c r="E529" s="59">
        <f>SUM(E522:E528)</f>
        <v>2052724</v>
      </c>
      <c r="F529" s="59">
        <f>SUM(F522:F528)</f>
        <v>0</v>
      </c>
      <c r="G529" s="59">
        <f>SUM(G522:G528)</f>
        <v>0</v>
      </c>
      <c r="H529" s="60">
        <f>SUM(H522:H528)</f>
        <v>2052724</v>
      </c>
      <c r="I529" s="106"/>
    </row>
    <row r="530" spans="1:9" x14ac:dyDescent="0.25">
      <c r="C530" t="str">
        <f t="shared" si="140"/>
        <v>Parking &amp; Transportation</v>
      </c>
      <c r="I530" s="106"/>
    </row>
    <row r="531" spans="1:9" x14ac:dyDescent="0.25">
      <c r="A531" s="6" t="s">
        <v>34</v>
      </c>
      <c r="B531" t="s">
        <v>35</v>
      </c>
      <c r="C531" t="str">
        <f t="shared" si="140"/>
        <v>Parking &amp; TransportationTransfers In</v>
      </c>
      <c r="D531" s="14"/>
      <c r="E531" s="14"/>
      <c r="F531" s="14"/>
      <c r="G531" s="14"/>
      <c r="H531" s="17">
        <f>SUM(D531:G531)</f>
        <v>0</v>
      </c>
      <c r="I531" s="106"/>
    </row>
    <row r="532" spans="1:9" x14ac:dyDescent="0.25">
      <c r="B532" t="s">
        <v>93</v>
      </c>
      <c r="C532" t="str">
        <f t="shared" si="140"/>
        <v>Parking &amp; TransportationTransfers Out to Capital</v>
      </c>
      <c r="D532" s="14"/>
      <c r="E532" s="14"/>
      <c r="F532" s="14"/>
      <c r="G532" s="14"/>
      <c r="H532" s="17">
        <f>SUM(D532:G532)</f>
        <v>0</v>
      </c>
      <c r="I532" s="106"/>
    </row>
    <row r="533" spans="1:9" x14ac:dyDescent="0.25">
      <c r="B533" t="s">
        <v>94</v>
      </c>
      <c r="C533" t="str">
        <f t="shared" si="140"/>
        <v>Parking &amp; TransportationTransfers Out (Other)</v>
      </c>
      <c r="D533" s="14"/>
      <c r="E533" s="14"/>
      <c r="F533" s="14"/>
      <c r="G533" s="14"/>
      <c r="H533" s="17">
        <f t="shared" ref="H533" si="143">SUM(D533:G533)</f>
        <v>0</v>
      </c>
      <c r="I533" s="106"/>
    </row>
    <row r="534" spans="1:9" x14ac:dyDescent="0.25">
      <c r="A534" s="57" t="s">
        <v>36</v>
      </c>
      <c r="B534" s="58"/>
      <c r="C534" t="str">
        <f t="shared" si="140"/>
        <v>Parking &amp; Transportation</v>
      </c>
      <c r="D534" s="59">
        <f>D531-D533-D532</f>
        <v>0</v>
      </c>
      <c r="E534" s="59">
        <f t="shared" ref="E534" si="144">E531-E533-E532</f>
        <v>0</v>
      </c>
      <c r="F534" s="59">
        <f t="shared" ref="F534" si="145">F531-F533-F532</f>
        <v>0</v>
      </c>
      <c r="G534" s="59">
        <f t="shared" ref="G534" si="146">G531-G533-G532</f>
        <v>0</v>
      </c>
      <c r="H534" s="60">
        <f>SUM(D534:G534)</f>
        <v>0</v>
      </c>
      <c r="I534" s="106"/>
    </row>
    <row r="535" spans="1:9" x14ac:dyDescent="0.25">
      <c r="C535" t="str">
        <f t="shared" si="140"/>
        <v>Parking &amp; Transportation</v>
      </c>
      <c r="I535" s="106"/>
    </row>
    <row r="536" spans="1:9" ht="15.75" thickBot="1" x14ac:dyDescent="0.3">
      <c r="A536" s="8" t="s">
        <v>66</v>
      </c>
      <c r="B536" s="3"/>
      <c r="C536" t="str">
        <f t="shared" si="140"/>
        <v>Parking &amp; Transportation</v>
      </c>
      <c r="D536" s="4">
        <f>D520-D529+D534</f>
        <v>0</v>
      </c>
      <c r="E536" s="4">
        <f>E520-E529+E534</f>
        <v>0</v>
      </c>
      <c r="F536" s="4">
        <f>F520-F529+F534</f>
        <v>0</v>
      </c>
      <c r="G536" s="4">
        <f>G520-G529+G534</f>
        <v>0</v>
      </c>
      <c r="H536" s="18">
        <f>SUM(D536:G536)</f>
        <v>0</v>
      </c>
      <c r="I536" s="106"/>
    </row>
    <row r="537" spans="1:9" ht="15.75" thickTop="1" x14ac:dyDescent="0.25">
      <c r="C537" t="str">
        <f t="shared" si="140"/>
        <v>Parking &amp; Transportation</v>
      </c>
      <c r="I537" s="106"/>
    </row>
    <row r="538" spans="1:9" x14ac:dyDescent="0.25">
      <c r="A538" s="57" t="s">
        <v>38</v>
      </c>
      <c r="B538" s="58"/>
      <c r="C538" t="str">
        <f>$A$511&amp;B538</f>
        <v>Parking &amp; Transportation</v>
      </c>
      <c r="D538" s="59">
        <f>D512+D520-D529+D534</f>
        <v>0</v>
      </c>
      <c r="E538" s="59">
        <f>E512+E520-E529+E534</f>
        <v>0</v>
      </c>
      <c r="F538" s="59">
        <f>F512+F520-F529+F534</f>
        <v>0</v>
      </c>
      <c r="G538" s="59">
        <f>G512+G520-G529+G534</f>
        <v>0</v>
      </c>
      <c r="H538" s="60">
        <f>H512+H520-H529+H534</f>
        <v>0</v>
      </c>
      <c r="I538" s="106"/>
    </row>
    <row r="539" spans="1:9" x14ac:dyDescent="0.25">
      <c r="C539" t="str">
        <f t="shared" si="140"/>
        <v>Parking &amp; Transportation</v>
      </c>
    </row>
    <row r="540" spans="1:9" ht="30" x14ac:dyDescent="0.25">
      <c r="A540" s="9" t="s">
        <v>27</v>
      </c>
      <c r="B540" s="10"/>
      <c r="C540" t="str">
        <f>$A$540&amp;B540</f>
        <v>Athletics</v>
      </c>
      <c r="D540" s="11" t="s">
        <v>0</v>
      </c>
      <c r="E540" s="11" t="s">
        <v>32</v>
      </c>
      <c r="F540" s="11" t="s">
        <v>86</v>
      </c>
      <c r="G540" s="11" t="s">
        <v>28</v>
      </c>
      <c r="H540" s="21" t="s">
        <v>16</v>
      </c>
      <c r="I540" s="55" t="s">
        <v>45</v>
      </c>
    </row>
    <row r="541" spans="1:9" x14ac:dyDescent="0.25">
      <c r="B541" s="57" t="s">
        <v>37</v>
      </c>
      <c r="C541" t="str">
        <f>$A$540&amp;B541</f>
        <v>AthleticsBeginning Fund Balance</v>
      </c>
      <c r="D541" s="59"/>
      <c r="E541" s="59"/>
      <c r="F541" s="59"/>
      <c r="G541" s="59"/>
      <c r="H541" s="60">
        <f>SUM(D541:G541)</f>
        <v>0</v>
      </c>
      <c r="I541" s="106" t="s">
        <v>76</v>
      </c>
    </row>
    <row r="542" spans="1:9" x14ac:dyDescent="0.25">
      <c r="A542" s="29"/>
      <c r="C542" t="str">
        <f t="shared" ref="C542:C568" si="147">$A$540&amp;B542</f>
        <v>Athletics</v>
      </c>
      <c r="D542" s="12"/>
      <c r="E542" s="12"/>
      <c r="F542" s="12"/>
      <c r="G542" s="12"/>
      <c r="H542" s="56"/>
      <c r="I542" s="106"/>
    </row>
    <row r="543" spans="1:9" x14ac:dyDescent="0.25">
      <c r="A543" s="6" t="s">
        <v>1</v>
      </c>
      <c r="B543" t="s">
        <v>33</v>
      </c>
      <c r="C543" t="str">
        <f t="shared" si="147"/>
        <v>AthleticsState Appropriation, Tuition, &amp; Fees</v>
      </c>
      <c r="D543" s="1"/>
      <c r="E543" s="1">
        <v>6034000</v>
      </c>
      <c r="F543" s="13"/>
      <c r="G543" s="13"/>
      <c r="H543" s="17">
        <f t="shared" ref="H543:H548" si="148">SUM(D543:G543)</f>
        <v>6034000</v>
      </c>
      <c r="I543" s="106"/>
    </row>
    <row r="544" spans="1:9" x14ac:dyDescent="0.25">
      <c r="B544" t="s">
        <v>4</v>
      </c>
      <c r="C544" t="str">
        <f t="shared" si="147"/>
        <v>AthleticsSales &amp; Services</v>
      </c>
      <c r="D544" s="1">
        <v>1164615</v>
      </c>
      <c r="E544" s="1">
        <v>3966000</v>
      </c>
      <c r="F544" s="1"/>
      <c r="G544" s="1"/>
      <c r="H544" s="17">
        <f t="shared" si="148"/>
        <v>5130615</v>
      </c>
      <c r="I544" s="106"/>
    </row>
    <row r="545" spans="1:9" x14ac:dyDescent="0.25">
      <c r="B545" t="s">
        <v>30</v>
      </c>
      <c r="C545" t="str">
        <f t="shared" si="147"/>
        <v>AthleticsPatient Services</v>
      </c>
      <c r="D545" s="1"/>
      <c r="E545" s="1"/>
      <c r="F545" s="1"/>
      <c r="G545" s="1"/>
      <c r="H545" s="17">
        <f t="shared" si="148"/>
        <v>0</v>
      </c>
      <c r="I545" s="106"/>
    </row>
    <row r="546" spans="1:9" x14ac:dyDescent="0.25">
      <c r="B546" t="s">
        <v>5</v>
      </c>
      <c r="C546" t="str">
        <f t="shared" si="147"/>
        <v>AthleticsContracts &amp; Grants</v>
      </c>
      <c r="D546" s="1"/>
      <c r="E546" s="1"/>
      <c r="F546" s="1"/>
      <c r="G546" s="1"/>
      <c r="H546" s="17">
        <f t="shared" si="148"/>
        <v>0</v>
      </c>
      <c r="I546" s="106"/>
    </row>
    <row r="547" spans="1:9" x14ac:dyDescent="0.25">
      <c r="B547" t="s">
        <v>6</v>
      </c>
      <c r="C547" t="str">
        <f t="shared" si="147"/>
        <v>AthleticsGifts &amp; Investments</v>
      </c>
      <c r="D547" s="1"/>
      <c r="E547" s="1"/>
      <c r="F547" s="1"/>
      <c r="G547" s="1"/>
      <c r="H547" s="17">
        <f t="shared" si="148"/>
        <v>0</v>
      </c>
      <c r="I547" s="106"/>
    </row>
    <row r="548" spans="1:9" x14ac:dyDescent="0.25">
      <c r="B548" s="2" t="s">
        <v>7</v>
      </c>
      <c r="C548" t="str">
        <f t="shared" si="147"/>
        <v>AthleticsOther Revenues</v>
      </c>
      <c r="D548" s="1"/>
      <c r="E548" s="1">
        <v>1500000</v>
      </c>
      <c r="F548" s="1"/>
      <c r="G548" s="1"/>
      <c r="H548" s="17">
        <f t="shared" si="148"/>
        <v>1500000</v>
      </c>
      <c r="I548" s="106"/>
    </row>
    <row r="549" spans="1:9" x14ac:dyDescent="0.25">
      <c r="A549" s="57" t="s">
        <v>8</v>
      </c>
      <c r="B549" s="58"/>
      <c r="C549" t="str">
        <f t="shared" si="147"/>
        <v>Athletics</v>
      </c>
      <c r="D549" s="59">
        <f>SUM(D543:D548)</f>
        <v>1164615</v>
      </c>
      <c r="E549" s="59">
        <f>SUM(E543:E548)</f>
        <v>11500000</v>
      </c>
      <c r="F549" s="59">
        <f>SUM(F543:F548)</f>
        <v>0</v>
      </c>
      <c r="G549" s="59">
        <f>SUM(G543:G548)</f>
        <v>0</v>
      </c>
      <c r="H549" s="60">
        <f>SUM(H543:H548)</f>
        <v>12664615</v>
      </c>
      <c r="I549" s="106"/>
    </row>
    <row r="550" spans="1:9" x14ac:dyDescent="0.25">
      <c r="C550" t="str">
        <f t="shared" si="147"/>
        <v>Athletics</v>
      </c>
      <c r="D550" s="1"/>
      <c r="E550" s="1"/>
      <c r="F550" s="1"/>
      <c r="G550" s="1"/>
      <c r="H550" s="17"/>
      <c r="I550" s="106"/>
    </row>
    <row r="551" spans="1:9" x14ac:dyDescent="0.25">
      <c r="A551" s="6" t="s">
        <v>9</v>
      </c>
      <c r="B551" t="s">
        <v>10</v>
      </c>
      <c r="C551" t="str">
        <f t="shared" si="147"/>
        <v>AthleticsSalaries and Wages</v>
      </c>
      <c r="D551" s="1">
        <v>579402</v>
      </c>
      <c r="E551" s="1">
        <v>3446993</v>
      </c>
      <c r="F551" s="1"/>
      <c r="G551" s="1"/>
      <c r="H551" s="17">
        <f>SUM(D551:G551)</f>
        <v>4026395</v>
      </c>
      <c r="I551" s="106"/>
    </row>
    <row r="552" spans="1:9" x14ac:dyDescent="0.25">
      <c r="B552" t="s">
        <v>11</v>
      </c>
      <c r="C552" t="str">
        <f t="shared" si="147"/>
        <v>AthleticsStaff Benefits</v>
      </c>
      <c r="D552" s="1">
        <v>203955</v>
      </c>
      <c r="E552" s="1">
        <v>1390969</v>
      </c>
      <c r="F552" s="1"/>
      <c r="G552" s="1"/>
      <c r="H552" s="17">
        <f t="shared" ref="H552:H557" si="149">SUM(D552:G552)</f>
        <v>1594924</v>
      </c>
      <c r="I552" s="106"/>
    </row>
    <row r="553" spans="1:9" x14ac:dyDescent="0.25">
      <c r="B553" t="s">
        <v>92</v>
      </c>
      <c r="C553" t="str">
        <f t="shared" si="147"/>
        <v>AthleticsServices, Supplies, Materials, &amp; Equip.</v>
      </c>
      <c r="D553" s="1">
        <v>381258</v>
      </c>
      <c r="E553" s="1">
        <v>2207389</v>
      </c>
      <c r="F553" s="1"/>
      <c r="G553" s="1"/>
      <c r="H553" s="17">
        <f t="shared" si="149"/>
        <v>2588647</v>
      </c>
      <c r="I553" s="106"/>
    </row>
    <row r="554" spans="1:9" x14ac:dyDescent="0.25">
      <c r="B554" t="s">
        <v>13</v>
      </c>
      <c r="C554" t="str">
        <f t="shared" si="147"/>
        <v>AthleticsScholarships &amp; Fellowships</v>
      </c>
      <c r="D554" s="1"/>
      <c r="E554" s="1">
        <v>4400125</v>
      </c>
      <c r="F554" s="1"/>
      <c r="G554" s="1"/>
      <c r="H554" s="17">
        <f t="shared" si="149"/>
        <v>4400125</v>
      </c>
      <c r="I554" s="106"/>
    </row>
    <row r="555" spans="1:9" x14ac:dyDescent="0.25">
      <c r="B555" t="s">
        <v>29</v>
      </c>
      <c r="C555" t="str">
        <f t="shared" si="147"/>
        <v>AthleticsDebt Service</v>
      </c>
      <c r="D555" s="1"/>
      <c r="E555" s="1"/>
      <c r="F555" s="1"/>
      <c r="G555" s="1"/>
      <c r="H555" s="17">
        <f t="shared" si="149"/>
        <v>0</v>
      </c>
      <c r="I555" s="106"/>
    </row>
    <row r="556" spans="1:9" x14ac:dyDescent="0.25">
      <c r="B556" t="s">
        <v>12</v>
      </c>
      <c r="C556" t="str">
        <f t="shared" si="147"/>
        <v>AthleticsUtilities</v>
      </c>
      <c r="D556" s="1"/>
      <c r="E556" s="1"/>
      <c r="F556" s="1"/>
      <c r="G556" s="1"/>
      <c r="H556" s="17">
        <f t="shared" si="149"/>
        <v>0</v>
      </c>
      <c r="I556" s="106"/>
    </row>
    <row r="557" spans="1:9" x14ac:dyDescent="0.25">
      <c r="B557" t="s">
        <v>14</v>
      </c>
      <c r="C557" t="str">
        <f t="shared" si="147"/>
        <v>AthleticsOther Expenses</v>
      </c>
      <c r="D557" s="1"/>
      <c r="E557" s="1">
        <v>54524</v>
      </c>
      <c r="F557" s="1"/>
      <c r="G557" s="1"/>
      <c r="H557" s="17">
        <f t="shared" si="149"/>
        <v>54524</v>
      </c>
      <c r="I557" s="106"/>
    </row>
    <row r="558" spans="1:9" x14ac:dyDescent="0.25">
      <c r="A558" s="57" t="s">
        <v>15</v>
      </c>
      <c r="B558" s="58"/>
      <c r="C558" t="str">
        <f t="shared" si="147"/>
        <v>Athletics</v>
      </c>
      <c r="D558" s="59">
        <f>SUM(D551:D557)</f>
        <v>1164615</v>
      </c>
      <c r="E558" s="59">
        <f>SUM(E551:E557)</f>
        <v>11500000</v>
      </c>
      <c r="F558" s="59">
        <f>SUM(F551:F557)</f>
        <v>0</v>
      </c>
      <c r="G558" s="59">
        <f>SUM(G551:G557)</f>
        <v>0</v>
      </c>
      <c r="H558" s="60">
        <f>SUM(H551:H557)</f>
        <v>12664615</v>
      </c>
      <c r="I558" s="106"/>
    </row>
    <row r="559" spans="1:9" x14ac:dyDescent="0.25">
      <c r="C559" t="str">
        <f t="shared" si="147"/>
        <v>Athletics</v>
      </c>
      <c r="I559" s="106"/>
    </row>
    <row r="560" spans="1:9" x14ac:dyDescent="0.25">
      <c r="A560" s="6" t="s">
        <v>34</v>
      </c>
      <c r="B560" t="s">
        <v>35</v>
      </c>
      <c r="C560" t="str">
        <f t="shared" si="147"/>
        <v>AthleticsTransfers In</v>
      </c>
      <c r="D560" s="14"/>
      <c r="E560" s="14"/>
      <c r="F560" s="14"/>
      <c r="G560" s="14"/>
      <c r="H560" s="17">
        <f>SUM(D560:G560)</f>
        <v>0</v>
      </c>
      <c r="I560" s="106"/>
    </row>
    <row r="561" spans="1:9" x14ac:dyDescent="0.25">
      <c r="B561" t="s">
        <v>93</v>
      </c>
      <c r="C561" t="str">
        <f t="shared" si="147"/>
        <v>AthleticsTransfers Out to Capital</v>
      </c>
      <c r="D561" s="14"/>
      <c r="E561" s="14"/>
      <c r="F561" s="14"/>
      <c r="G561" s="14"/>
      <c r="H561" s="17">
        <f>SUM(D561:G561)</f>
        <v>0</v>
      </c>
      <c r="I561" s="106"/>
    </row>
    <row r="562" spans="1:9" x14ac:dyDescent="0.25">
      <c r="B562" t="s">
        <v>94</v>
      </c>
      <c r="C562" t="str">
        <f t="shared" si="147"/>
        <v>AthleticsTransfers Out (Other)</v>
      </c>
      <c r="D562" s="14"/>
      <c r="E562" s="14"/>
      <c r="F562" s="14"/>
      <c r="G562" s="14"/>
      <c r="H562" s="17">
        <f t="shared" ref="H562" si="150">SUM(D562:G562)</f>
        <v>0</v>
      </c>
      <c r="I562" s="106"/>
    </row>
    <row r="563" spans="1:9" x14ac:dyDescent="0.25">
      <c r="A563" s="57" t="s">
        <v>36</v>
      </c>
      <c r="B563" s="58"/>
      <c r="C563" t="str">
        <f t="shared" si="147"/>
        <v>Athletics</v>
      </c>
      <c r="D563" s="59">
        <f>D560-D562-D561</f>
        <v>0</v>
      </c>
      <c r="E563" s="59">
        <f t="shared" ref="E563" si="151">E560-E562-E561</f>
        <v>0</v>
      </c>
      <c r="F563" s="59">
        <f t="shared" ref="F563" si="152">F560-F562-F561</f>
        <v>0</v>
      </c>
      <c r="G563" s="59">
        <f t="shared" ref="G563" si="153">G560-G562-G561</f>
        <v>0</v>
      </c>
      <c r="H563" s="60">
        <f>SUM(D563:G563)</f>
        <v>0</v>
      </c>
      <c r="I563" s="106"/>
    </row>
    <row r="564" spans="1:9" x14ac:dyDescent="0.25">
      <c r="C564" t="str">
        <f t="shared" si="147"/>
        <v>Athletics</v>
      </c>
      <c r="I564" s="106"/>
    </row>
    <row r="565" spans="1:9" ht="15.75" thickBot="1" x14ac:dyDescent="0.3">
      <c r="A565" s="8" t="s">
        <v>66</v>
      </c>
      <c r="B565" s="3"/>
      <c r="C565" t="str">
        <f t="shared" si="147"/>
        <v>Athletics</v>
      </c>
      <c r="D565" s="4">
        <f>D549-D558+D563</f>
        <v>0</v>
      </c>
      <c r="E565" s="4">
        <f>E549-E558+E563</f>
        <v>0</v>
      </c>
      <c r="F565" s="4">
        <f>F549-F558+F563</f>
        <v>0</v>
      </c>
      <c r="G565" s="4">
        <f>G549-G558+G563</f>
        <v>0</v>
      </c>
      <c r="H565" s="18">
        <f>SUM(D565:G565)</f>
        <v>0</v>
      </c>
      <c r="I565" s="106"/>
    </row>
    <row r="566" spans="1:9" ht="15.75" thickTop="1" x14ac:dyDescent="0.25">
      <c r="C566" t="str">
        <f t="shared" si="147"/>
        <v>Athletics</v>
      </c>
      <c r="I566" s="106"/>
    </row>
    <row r="567" spans="1:9" x14ac:dyDescent="0.25">
      <c r="A567" s="57" t="s">
        <v>38</v>
      </c>
      <c r="B567" s="58"/>
      <c r="C567" t="str">
        <f t="shared" si="147"/>
        <v>Athletics</v>
      </c>
      <c r="D567" s="59">
        <f>D541+D549-D558+D563</f>
        <v>0</v>
      </c>
      <c r="E567" s="59">
        <f>E541+E549-E558+E563</f>
        <v>0</v>
      </c>
      <c r="F567" s="59">
        <f>F541+F549-F558+F563</f>
        <v>0</v>
      </c>
      <c r="G567" s="59">
        <f>G541+G549-G558+G563</f>
        <v>0</v>
      </c>
      <c r="H567" s="60">
        <f>H541+H549-H558+H563</f>
        <v>0</v>
      </c>
      <c r="I567" s="106"/>
    </row>
    <row r="568" spans="1:9" x14ac:dyDescent="0.25">
      <c r="C568" t="str">
        <f t="shared" si="147"/>
        <v>Athletics</v>
      </c>
    </row>
    <row r="569" spans="1:9" ht="30" x14ac:dyDescent="0.25">
      <c r="A569" s="9" t="s">
        <v>40</v>
      </c>
      <c r="B569" s="10"/>
      <c r="C569" t="str">
        <f>$A$569&amp;B569</f>
        <v>Student Health</v>
      </c>
      <c r="D569" s="11" t="s">
        <v>0</v>
      </c>
      <c r="E569" s="11" t="s">
        <v>32</v>
      </c>
      <c r="F569" s="11" t="s">
        <v>86</v>
      </c>
      <c r="G569" s="11" t="s">
        <v>28</v>
      </c>
      <c r="H569" s="21" t="s">
        <v>16</v>
      </c>
      <c r="I569" s="55" t="s">
        <v>45</v>
      </c>
    </row>
    <row r="570" spans="1:9" x14ac:dyDescent="0.25">
      <c r="B570" s="57" t="s">
        <v>37</v>
      </c>
      <c r="C570" t="str">
        <f>$A$569&amp;B570</f>
        <v>Student HealthBeginning Fund Balance</v>
      </c>
      <c r="D570" s="59"/>
      <c r="E570" s="59"/>
      <c r="F570" s="59"/>
      <c r="G570" s="59"/>
      <c r="H570" s="60">
        <f>SUM(D570:G570)</f>
        <v>0</v>
      </c>
      <c r="I570" s="106" t="s">
        <v>76</v>
      </c>
    </row>
    <row r="571" spans="1:9" x14ac:dyDescent="0.25">
      <c r="A571" s="29"/>
      <c r="C571" t="str">
        <f t="shared" ref="C571:C597" si="154">$A$569&amp;B571</f>
        <v>Student Health</v>
      </c>
      <c r="D571" s="12"/>
      <c r="E571" s="12"/>
      <c r="F571" s="12"/>
      <c r="G571" s="12"/>
      <c r="H571" s="56"/>
      <c r="I571" s="106"/>
    </row>
    <row r="572" spans="1:9" x14ac:dyDescent="0.25">
      <c r="A572" s="6" t="s">
        <v>1</v>
      </c>
      <c r="B572" t="s">
        <v>33</v>
      </c>
      <c r="C572" t="str">
        <f t="shared" si="154"/>
        <v>Student HealthState Appropriation, Tuition, &amp; Fees</v>
      </c>
      <c r="D572" s="1"/>
      <c r="E572" s="1">
        <v>2051622</v>
      </c>
      <c r="F572" s="1"/>
      <c r="G572" s="1"/>
      <c r="H572" s="17">
        <f t="shared" ref="H572:H577" si="155">SUM(D572:G572)</f>
        <v>2051622</v>
      </c>
      <c r="I572" s="106"/>
    </row>
    <row r="573" spans="1:9" x14ac:dyDescent="0.25">
      <c r="B573" t="s">
        <v>4</v>
      </c>
      <c r="C573" t="str">
        <f t="shared" si="154"/>
        <v>Student HealthSales &amp; Services</v>
      </c>
      <c r="D573" s="1"/>
      <c r="E573" s="1">
        <v>612600</v>
      </c>
      <c r="F573" s="1"/>
      <c r="G573" s="1"/>
      <c r="H573" s="17">
        <f t="shared" si="155"/>
        <v>612600</v>
      </c>
      <c r="I573" s="106"/>
    </row>
    <row r="574" spans="1:9" x14ac:dyDescent="0.25">
      <c r="B574" t="s">
        <v>30</v>
      </c>
      <c r="C574" t="str">
        <f t="shared" si="154"/>
        <v>Student HealthPatient Services</v>
      </c>
      <c r="D574" s="1"/>
      <c r="E574" s="1"/>
      <c r="F574" s="1"/>
      <c r="G574" s="1"/>
      <c r="H574" s="17">
        <f t="shared" si="155"/>
        <v>0</v>
      </c>
      <c r="I574" s="106"/>
    </row>
    <row r="575" spans="1:9" x14ac:dyDescent="0.25">
      <c r="B575" t="s">
        <v>5</v>
      </c>
      <c r="C575" t="str">
        <f t="shared" si="154"/>
        <v>Student HealthContracts &amp; Grants</v>
      </c>
      <c r="D575" s="1"/>
      <c r="E575" s="1"/>
      <c r="F575" s="1"/>
      <c r="G575" s="1"/>
      <c r="H575" s="17">
        <f t="shared" si="155"/>
        <v>0</v>
      </c>
      <c r="I575" s="106"/>
    </row>
    <row r="576" spans="1:9" x14ac:dyDescent="0.25">
      <c r="B576" t="s">
        <v>6</v>
      </c>
      <c r="C576" t="str">
        <f t="shared" si="154"/>
        <v>Student HealthGifts &amp; Investments</v>
      </c>
      <c r="D576" s="1"/>
      <c r="E576" s="1"/>
      <c r="F576" s="1"/>
      <c r="G576" s="1"/>
      <c r="H576" s="17">
        <f t="shared" si="155"/>
        <v>0</v>
      </c>
      <c r="I576" s="106"/>
    </row>
    <row r="577" spans="1:9" x14ac:dyDescent="0.25">
      <c r="B577" s="2" t="s">
        <v>7</v>
      </c>
      <c r="C577" t="str">
        <f t="shared" si="154"/>
        <v>Student HealthOther Revenues</v>
      </c>
      <c r="D577" s="1"/>
      <c r="E577" s="1"/>
      <c r="F577" s="1"/>
      <c r="G577" s="1"/>
      <c r="H577" s="17">
        <f t="shared" si="155"/>
        <v>0</v>
      </c>
      <c r="I577" s="106"/>
    </row>
    <row r="578" spans="1:9" x14ac:dyDescent="0.25">
      <c r="A578" s="57" t="s">
        <v>8</v>
      </c>
      <c r="B578" s="58"/>
      <c r="C578" t="str">
        <f t="shared" si="154"/>
        <v>Student Health</v>
      </c>
      <c r="D578" s="59">
        <f>SUM(D572:D577)</f>
        <v>0</v>
      </c>
      <c r="E578" s="59">
        <f>SUM(E572:E577)</f>
        <v>2664222</v>
      </c>
      <c r="F578" s="59">
        <f>SUM(F572:F577)</f>
        <v>0</v>
      </c>
      <c r="G578" s="59">
        <f>SUM(G572:G577)</f>
        <v>0</v>
      </c>
      <c r="H578" s="60">
        <f>SUM(H572:H577)</f>
        <v>2664222</v>
      </c>
      <c r="I578" s="106"/>
    </row>
    <row r="579" spans="1:9" x14ac:dyDescent="0.25">
      <c r="C579" t="str">
        <f t="shared" si="154"/>
        <v>Student Health</v>
      </c>
      <c r="D579" s="1"/>
      <c r="E579" s="1"/>
      <c r="F579" s="1"/>
      <c r="G579" s="1"/>
      <c r="H579" s="17"/>
      <c r="I579" s="106"/>
    </row>
    <row r="580" spans="1:9" x14ac:dyDescent="0.25">
      <c r="A580" s="6" t="s">
        <v>9</v>
      </c>
      <c r="B580" t="s">
        <v>10</v>
      </c>
      <c r="C580" t="str">
        <f t="shared" si="154"/>
        <v>Student HealthSalaries and Wages</v>
      </c>
      <c r="D580" s="1"/>
      <c r="E580" s="1">
        <v>1822904</v>
      </c>
      <c r="F580" s="1"/>
      <c r="G580" s="1"/>
      <c r="H580" s="17">
        <f>SUM(D580:G580)</f>
        <v>1822904</v>
      </c>
      <c r="I580" s="106"/>
    </row>
    <row r="581" spans="1:9" x14ac:dyDescent="0.25">
      <c r="B581" t="s">
        <v>11</v>
      </c>
      <c r="C581" t="str">
        <f t="shared" si="154"/>
        <v>Student HealthStaff Benefits</v>
      </c>
      <c r="D581" s="1"/>
      <c r="E581" s="1">
        <v>748138</v>
      </c>
      <c r="F581" s="1"/>
      <c r="G581" s="1"/>
      <c r="H581" s="17">
        <f t="shared" ref="H581:H586" si="156">SUM(D581:G581)</f>
        <v>748138</v>
      </c>
      <c r="I581" s="106"/>
    </row>
    <row r="582" spans="1:9" x14ac:dyDescent="0.25">
      <c r="B582" t="s">
        <v>92</v>
      </c>
      <c r="C582" t="str">
        <f t="shared" si="154"/>
        <v>Student HealthServices, Supplies, Materials, &amp; Equip.</v>
      </c>
      <c r="D582" s="1"/>
      <c r="E582" s="1">
        <v>80680</v>
      </c>
      <c r="F582" s="1"/>
      <c r="G582" s="1"/>
      <c r="H582" s="17">
        <f t="shared" si="156"/>
        <v>80680</v>
      </c>
      <c r="I582" s="106"/>
    </row>
    <row r="583" spans="1:9" x14ac:dyDescent="0.25">
      <c r="B583" t="s">
        <v>13</v>
      </c>
      <c r="C583" t="str">
        <f t="shared" si="154"/>
        <v>Student HealthScholarships &amp; Fellowships</v>
      </c>
      <c r="D583" s="1"/>
      <c r="E583" s="1"/>
      <c r="F583" s="1"/>
      <c r="G583" s="1"/>
      <c r="H583" s="17">
        <f t="shared" si="156"/>
        <v>0</v>
      </c>
      <c r="I583" s="106"/>
    </row>
    <row r="584" spans="1:9" x14ac:dyDescent="0.25">
      <c r="B584" t="s">
        <v>29</v>
      </c>
      <c r="C584" t="str">
        <f t="shared" si="154"/>
        <v>Student HealthDebt Service</v>
      </c>
      <c r="D584" s="1"/>
      <c r="E584" s="1"/>
      <c r="F584" s="1"/>
      <c r="G584" s="1"/>
      <c r="H584" s="17">
        <f t="shared" si="156"/>
        <v>0</v>
      </c>
      <c r="I584" s="106"/>
    </row>
    <row r="585" spans="1:9" x14ac:dyDescent="0.25">
      <c r="B585" t="s">
        <v>12</v>
      </c>
      <c r="C585" t="str">
        <f t="shared" si="154"/>
        <v>Student HealthUtilities</v>
      </c>
      <c r="D585" s="1"/>
      <c r="E585" s="1"/>
      <c r="F585" s="1"/>
      <c r="G585" s="1"/>
      <c r="H585" s="17">
        <f t="shared" si="156"/>
        <v>0</v>
      </c>
      <c r="I585" s="106"/>
    </row>
    <row r="586" spans="1:9" x14ac:dyDescent="0.25">
      <c r="B586" t="s">
        <v>14</v>
      </c>
      <c r="C586" t="str">
        <f t="shared" si="154"/>
        <v>Student HealthOther Expenses</v>
      </c>
      <c r="D586" s="1"/>
      <c r="E586" s="1">
        <v>12500</v>
      </c>
      <c r="F586" s="1"/>
      <c r="G586" s="1"/>
      <c r="H586" s="17">
        <f t="shared" si="156"/>
        <v>12500</v>
      </c>
      <c r="I586" s="106"/>
    </row>
    <row r="587" spans="1:9" x14ac:dyDescent="0.25">
      <c r="A587" s="57" t="s">
        <v>15</v>
      </c>
      <c r="B587" s="58"/>
      <c r="C587" t="str">
        <f t="shared" si="154"/>
        <v>Student Health</v>
      </c>
      <c r="D587" s="59">
        <f>SUM(D580:D586)</f>
        <v>0</v>
      </c>
      <c r="E587" s="59">
        <f>SUM(E580:E586)</f>
        <v>2664222</v>
      </c>
      <c r="F587" s="59">
        <f>SUM(F580:F586)</f>
        <v>0</v>
      </c>
      <c r="G587" s="59">
        <f>SUM(G580:G586)</f>
        <v>0</v>
      </c>
      <c r="H587" s="60">
        <f>SUM(H580:H586)</f>
        <v>2664222</v>
      </c>
      <c r="I587" s="106"/>
    </row>
    <row r="588" spans="1:9" x14ac:dyDescent="0.25">
      <c r="C588" t="str">
        <f t="shared" si="154"/>
        <v>Student Health</v>
      </c>
      <c r="I588" s="106"/>
    </row>
    <row r="589" spans="1:9" x14ac:dyDescent="0.25">
      <c r="A589" s="6" t="s">
        <v>34</v>
      </c>
      <c r="B589" t="s">
        <v>35</v>
      </c>
      <c r="C589" t="str">
        <f t="shared" si="154"/>
        <v>Student HealthTransfers In</v>
      </c>
      <c r="D589" s="14"/>
      <c r="E589" s="14"/>
      <c r="F589" s="14"/>
      <c r="G589" s="14"/>
      <c r="H589" s="17">
        <f>SUM(D589:G589)</f>
        <v>0</v>
      </c>
      <c r="I589" s="106"/>
    </row>
    <row r="590" spans="1:9" x14ac:dyDescent="0.25">
      <c r="B590" t="s">
        <v>93</v>
      </c>
      <c r="C590" t="str">
        <f t="shared" si="154"/>
        <v>Student HealthTransfers Out to Capital</v>
      </c>
      <c r="D590" s="14"/>
      <c r="E590" s="14"/>
      <c r="F590" s="14"/>
      <c r="G590" s="14"/>
      <c r="H590" s="17">
        <f>SUM(D590:G590)</f>
        <v>0</v>
      </c>
      <c r="I590" s="106"/>
    </row>
    <row r="591" spans="1:9" x14ac:dyDescent="0.25">
      <c r="B591" t="s">
        <v>94</v>
      </c>
      <c r="C591" t="str">
        <f t="shared" si="154"/>
        <v>Student HealthTransfers Out (Other)</v>
      </c>
      <c r="D591" s="14"/>
      <c r="E591" s="14"/>
      <c r="F591" s="14"/>
      <c r="G591" s="14"/>
      <c r="H591" s="17">
        <f t="shared" ref="H591" si="157">SUM(D591:G591)</f>
        <v>0</v>
      </c>
      <c r="I591" s="106"/>
    </row>
    <row r="592" spans="1:9" x14ac:dyDescent="0.25">
      <c r="A592" s="57" t="s">
        <v>36</v>
      </c>
      <c r="B592" s="58"/>
      <c r="C592" t="str">
        <f t="shared" si="154"/>
        <v>Student Health</v>
      </c>
      <c r="D592" s="59">
        <f>D589-D591-D590</f>
        <v>0</v>
      </c>
      <c r="E592" s="59">
        <f t="shared" ref="E592" si="158">E589-E591-E590</f>
        <v>0</v>
      </c>
      <c r="F592" s="59">
        <f t="shared" ref="F592" si="159">F589-F591-F590</f>
        <v>0</v>
      </c>
      <c r="G592" s="59">
        <f t="shared" ref="G592" si="160">G589-G591-G590</f>
        <v>0</v>
      </c>
      <c r="H592" s="60">
        <f>SUM(D592:G592)</f>
        <v>0</v>
      </c>
      <c r="I592" s="106"/>
    </row>
    <row r="593" spans="1:9" x14ac:dyDescent="0.25">
      <c r="C593" t="str">
        <f t="shared" si="154"/>
        <v>Student Health</v>
      </c>
      <c r="I593" s="106"/>
    </row>
    <row r="594" spans="1:9" ht="15.75" thickBot="1" x14ac:dyDescent="0.3">
      <c r="A594" s="8" t="s">
        <v>66</v>
      </c>
      <c r="B594" s="3"/>
      <c r="C594" t="str">
        <f t="shared" si="154"/>
        <v>Student Health</v>
      </c>
      <c r="D594" s="4">
        <f>D578-D587+D592</f>
        <v>0</v>
      </c>
      <c r="E594" s="4">
        <f>E578-E587+E592</f>
        <v>0</v>
      </c>
      <c r="F594" s="4">
        <f>F578-F587+F592</f>
        <v>0</v>
      </c>
      <c r="G594" s="4">
        <f>G578-G587+G592</f>
        <v>0</v>
      </c>
      <c r="H594" s="18">
        <f>SUM(D594:G594)</f>
        <v>0</v>
      </c>
      <c r="I594" s="106"/>
    </row>
    <row r="595" spans="1:9" ht="15.75" thickTop="1" x14ac:dyDescent="0.25">
      <c r="C595" t="str">
        <f t="shared" si="154"/>
        <v>Student Health</v>
      </c>
      <c r="I595" s="106"/>
    </row>
    <row r="596" spans="1:9" x14ac:dyDescent="0.25">
      <c r="A596" s="57" t="s">
        <v>38</v>
      </c>
      <c r="B596" s="58"/>
      <c r="C596" t="str">
        <f t="shared" si="154"/>
        <v>Student Health</v>
      </c>
      <c r="D596" s="59">
        <f>D570+D578-D587+D592</f>
        <v>0</v>
      </c>
      <c r="E596" s="59">
        <f>E570+E578-E587+E592</f>
        <v>0</v>
      </c>
      <c r="F596" s="59">
        <f>F570+F578-F587+F592</f>
        <v>0</v>
      </c>
      <c r="G596" s="59">
        <f>G570+G578-G587+G592</f>
        <v>0</v>
      </c>
      <c r="H596" s="60">
        <f>H570+H578-H587+H592</f>
        <v>0</v>
      </c>
      <c r="I596" s="106"/>
    </row>
    <row r="597" spans="1:9" x14ac:dyDescent="0.25">
      <c r="C597" t="str">
        <f t="shared" si="154"/>
        <v>Student Health</v>
      </c>
    </row>
    <row r="598" spans="1:9" ht="30" x14ac:dyDescent="0.25">
      <c r="A598" s="9" t="s">
        <v>39</v>
      </c>
      <c r="B598" s="10"/>
      <c r="C598" t="str">
        <f>$A$598&amp;B598</f>
        <v>Other Auxiliaries</v>
      </c>
      <c r="D598" s="11" t="s">
        <v>0</v>
      </c>
      <c r="E598" s="11" t="s">
        <v>32</v>
      </c>
      <c r="F598" s="11" t="s">
        <v>86</v>
      </c>
      <c r="G598" s="11" t="s">
        <v>28</v>
      </c>
      <c r="H598" s="21" t="s">
        <v>16</v>
      </c>
      <c r="I598" s="55" t="s">
        <v>45</v>
      </c>
    </row>
    <row r="599" spans="1:9" x14ac:dyDescent="0.25">
      <c r="A599" s="6" t="s">
        <v>1</v>
      </c>
      <c r="B599" t="s">
        <v>33</v>
      </c>
      <c r="C599" t="str">
        <f t="shared" ref="C599:C622" si="161">$A$598&amp;B599</f>
        <v>Other AuxiliariesState Appropriation, Tuition, &amp; Fees</v>
      </c>
      <c r="D599" s="1"/>
      <c r="E599" s="1"/>
      <c r="F599" s="1"/>
      <c r="G599" s="1"/>
      <c r="H599" s="17">
        <f t="shared" ref="H599:H604" si="162">SUM(D599:G599)</f>
        <v>0</v>
      </c>
      <c r="I599" s="106" t="s">
        <v>76</v>
      </c>
    </row>
    <row r="600" spans="1:9" x14ac:dyDescent="0.25">
      <c r="B600" t="s">
        <v>4</v>
      </c>
      <c r="C600" t="str">
        <f t="shared" si="161"/>
        <v>Other AuxiliariesSales &amp; Services</v>
      </c>
      <c r="D600" s="1"/>
      <c r="E600" s="1">
        <v>1445382</v>
      </c>
      <c r="F600" s="1"/>
      <c r="G600" s="1"/>
      <c r="H600" s="17">
        <f t="shared" si="162"/>
        <v>1445382</v>
      </c>
      <c r="I600" s="106"/>
    </row>
    <row r="601" spans="1:9" x14ac:dyDescent="0.25">
      <c r="B601" t="s">
        <v>30</v>
      </c>
      <c r="C601" t="str">
        <f t="shared" si="161"/>
        <v>Other AuxiliariesPatient Services</v>
      </c>
      <c r="D601" s="1"/>
      <c r="E601" s="1"/>
      <c r="F601" s="1"/>
      <c r="G601" s="1"/>
      <c r="H601" s="17">
        <f t="shared" si="162"/>
        <v>0</v>
      </c>
      <c r="I601" s="106"/>
    </row>
    <row r="602" spans="1:9" x14ac:dyDescent="0.25">
      <c r="B602" t="s">
        <v>5</v>
      </c>
      <c r="C602" t="str">
        <f t="shared" si="161"/>
        <v>Other AuxiliariesContracts &amp; Grants</v>
      </c>
      <c r="D602" s="1"/>
      <c r="E602" s="1"/>
      <c r="F602" s="1"/>
      <c r="G602" s="1"/>
      <c r="H602" s="17">
        <f t="shared" si="162"/>
        <v>0</v>
      </c>
      <c r="I602" s="106"/>
    </row>
    <row r="603" spans="1:9" x14ac:dyDescent="0.25">
      <c r="B603" t="s">
        <v>6</v>
      </c>
      <c r="C603" t="str">
        <f t="shared" si="161"/>
        <v>Other AuxiliariesGifts &amp; Investments</v>
      </c>
      <c r="D603" s="1"/>
      <c r="E603" s="1"/>
      <c r="F603" s="1"/>
      <c r="G603" s="1"/>
      <c r="H603" s="17">
        <f t="shared" si="162"/>
        <v>0</v>
      </c>
      <c r="I603" s="106"/>
    </row>
    <row r="604" spans="1:9" x14ac:dyDescent="0.25">
      <c r="B604" s="2" t="s">
        <v>7</v>
      </c>
      <c r="C604" t="str">
        <f t="shared" si="161"/>
        <v>Other AuxiliariesOther Revenues</v>
      </c>
      <c r="D604" s="1"/>
      <c r="E604" s="1"/>
      <c r="F604" s="1"/>
      <c r="G604" s="1"/>
      <c r="H604" s="17">
        <f t="shared" si="162"/>
        <v>0</v>
      </c>
      <c r="I604" s="106"/>
    </row>
    <row r="605" spans="1:9" x14ac:dyDescent="0.25">
      <c r="A605" s="57" t="s">
        <v>8</v>
      </c>
      <c r="B605" s="58"/>
      <c r="C605" t="str">
        <f t="shared" si="161"/>
        <v>Other Auxiliaries</v>
      </c>
      <c r="D605" s="59">
        <f>SUM(D599:D604)</f>
        <v>0</v>
      </c>
      <c r="E605" s="59">
        <f>SUM(E599:E604)</f>
        <v>1445382</v>
      </c>
      <c r="F605" s="59">
        <f>SUM(F599:F604)</f>
        <v>0</v>
      </c>
      <c r="G605" s="59">
        <f>SUM(G599:G604)</f>
        <v>0</v>
      </c>
      <c r="H605" s="60">
        <f>SUM(H599:H604)</f>
        <v>1445382</v>
      </c>
      <c r="I605" s="106"/>
    </row>
    <row r="606" spans="1:9" x14ac:dyDescent="0.25">
      <c r="C606" t="str">
        <f t="shared" si="161"/>
        <v>Other Auxiliaries</v>
      </c>
      <c r="D606" s="1"/>
      <c r="E606" s="1"/>
      <c r="F606" s="1"/>
      <c r="G606" s="1"/>
      <c r="H606" s="17"/>
      <c r="I606" s="106"/>
    </row>
    <row r="607" spans="1:9" x14ac:dyDescent="0.25">
      <c r="A607" s="6" t="s">
        <v>9</v>
      </c>
      <c r="B607" t="s">
        <v>10</v>
      </c>
      <c r="C607" t="str">
        <f t="shared" si="161"/>
        <v>Other AuxiliariesSalaries and Wages</v>
      </c>
      <c r="D607" s="1"/>
      <c r="E607" s="1">
        <v>651213</v>
      </c>
      <c r="F607" s="1"/>
      <c r="G607" s="1"/>
      <c r="H607" s="17">
        <f>SUM(D607:G607)</f>
        <v>651213</v>
      </c>
      <c r="I607" s="106"/>
    </row>
    <row r="608" spans="1:9" x14ac:dyDescent="0.25">
      <c r="B608" t="s">
        <v>11</v>
      </c>
      <c r="C608" t="str">
        <f t="shared" si="161"/>
        <v>Other AuxiliariesStaff Benefits</v>
      </c>
      <c r="D608" s="1"/>
      <c r="E608" s="1">
        <v>288561</v>
      </c>
      <c r="F608" s="1"/>
      <c r="G608" s="1"/>
      <c r="H608" s="17">
        <f t="shared" ref="H608:H613" si="163">SUM(D608:G608)</f>
        <v>288561</v>
      </c>
      <c r="I608" s="106"/>
    </row>
    <row r="609" spans="1:9" x14ac:dyDescent="0.25">
      <c r="B609" t="s">
        <v>92</v>
      </c>
      <c r="C609" t="str">
        <f t="shared" si="161"/>
        <v>Other AuxiliariesServices, Supplies, Materials, &amp; Equip.</v>
      </c>
      <c r="D609" s="1"/>
      <c r="E609" s="1">
        <v>468036</v>
      </c>
      <c r="F609" s="1"/>
      <c r="G609" s="1"/>
      <c r="H609" s="17">
        <f t="shared" si="163"/>
        <v>468036</v>
      </c>
      <c r="I609" s="106"/>
    </row>
    <row r="610" spans="1:9" x14ac:dyDescent="0.25">
      <c r="B610" t="s">
        <v>13</v>
      </c>
      <c r="C610" t="str">
        <f t="shared" si="161"/>
        <v>Other AuxiliariesScholarships &amp; Fellowships</v>
      </c>
      <c r="D610" s="1"/>
      <c r="E610" s="1">
        <v>19327</v>
      </c>
      <c r="F610" s="1"/>
      <c r="G610" s="1"/>
      <c r="H610" s="17">
        <f t="shared" si="163"/>
        <v>19327</v>
      </c>
      <c r="I610" s="106"/>
    </row>
    <row r="611" spans="1:9" x14ac:dyDescent="0.25">
      <c r="B611" t="s">
        <v>29</v>
      </c>
      <c r="C611" t="str">
        <f t="shared" si="161"/>
        <v>Other AuxiliariesDebt Service</v>
      </c>
      <c r="D611" s="1"/>
      <c r="E611" s="1"/>
      <c r="F611" s="1"/>
      <c r="G611" s="1"/>
      <c r="H611" s="17">
        <f t="shared" si="163"/>
        <v>0</v>
      </c>
      <c r="I611" s="106"/>
    </row>
    <row r="612" spans="1:9" x14ac:dyDescent="0.25">
      <c r="B612" t="s">
        <v>12</v>
      </c>
      <c r="C612" t="str">
        <f t="shared" si="161"/>
        <v>Other AuxiliariesUtilities</v>
      </c>
      <c r="D612" s="1"/>
      <c r="E612" s="1">
        <v>200</v>
      </c>
      <c r="F612" s="1"/>
      <c r="G612" s="1"/>
      <c r="H612" s="17">
        <f t="shared" si="163"/>
        <v>200</v>
      </c>
      <c r="I612" s="106"/>
    </row>
    <row r="613" spans="1:9" x14ac:dyDescent="0.25">
      <c r="B613" t="s">
        <v>14</v>
      </c>
      <c r="C613" t="str">
        <f t="shared" si="161"/>
        <v>Other AuxiliariesOther Expenses</v>
      </c>
      <c r="D613" s="1"/>
      <c r="E613" s="1">
        <v>18045</v>
      </c>
      <c r="F613" s="1"/>
      <c r="G613" s="1"/>
      <c r="H613" s="17">
        <f t="shared" si="163"/>
        <v>18045</v>
      </c>
      <c r="I613" s="106"/>
    </row>
    <row r="614" spans="1:9" x14ac:dyDescent="0.25">
      <c r="A614" s="57" t="s">
        <v>15</v>
      </c>
      <c r="B614" s="58"/>
      <c r="C614" t="str">
        <f t="shared" si="161"/>
        <v>Other Auxiliaries</v>
      </c>
      <c r="D614" s="59">
        <f>SUM(D607:D613)</f>
        <v>0</v>
      </c>
      <c r="E614" s="59">
        <f>SUM(E607:E613)</f>
        <v>1445382</v>
      </c>
      <c r="F614" s="59">
        <f>SUM(F607:F613)</f>
        <v>0</v>
      </c>
      <c r="G614" s="59">
        <f>SUM(G607:G613)</f>
        <v>0</v>
      </c>
      <c r="H614" s="60">
        <f>SUM(H607:H613)</f>
        <v>1445382</v>
      </c>
      <c r="I614" s="106"/>
    </row>
    <row r="615" spans="1:9" x14ac:dyDescent="0.25">
      <c r="C615" t="str">
        <f t="shared" si="161"/>
        <v>Other Auxiliaries</v>
      </c>
      <c r="I615" s="106"/>
    </row>
    <row r="616" spans="1:9" x14ac:dyDescent="0.25">
      <c r="A616" s="6" t="s">
        <v>34</v>
      </c>
      <c r="B616" t="s">
        <v>35</v>
      </c>
      <c r="C616" t="str">
        <f t="shared" si="161"/>
        <v>Other AuxiliariesTransfers In</v>
      </c>
      <c r="D616" s="14"/>
      <c r="E616" s="14"/>
      <c r="F616" s="14"/>
      <c r="G616" s="14"/>
      <c r="H616" s="17">
        <f>SUM(D616:G616)</f>
        <v>0</v>
      </c>
      <c r="I616" s="106"/>
    </row>
    <row r="617" spans="1:9" x14ac:dyDescent="0.25">
      <c r="B617" t="s">
        <v>93</v>
      </c>
      <c r="C617" t="str">
        <f t="shared" si="161"/>
        <v>Other AuxiliariesTransfers Out to Capital</v>
      </c>
      <c r="D617" s="14"/>
      <c r="E617" s="14"/>
      <c r="F617" s="14"/>
      <c r="G617" s="14"/>
      <c r="H617" s="17">
        <f>SUM(D617:G617)</f>
        <v>0</v>
      </c>
      <c r="I617" s="106"/>
    </row>
    <row r="618" spans="1:9" x14ac:dyDescent="0.25">
      <c r="B618" t="s">
        <v>94</v>
      </c>
      <c r="C618" t="str">
        <f t="shared" si="161"/>
        <v>Other AuxiliariesTransfers Out (Other)</v>
      </c>
      <c r="D618" s="14"/>
      <c r="E618" s="14"/>
      <c r="F618" s="14"/>
      <c r="G618" s="14"/>
      <c r="H618" s="17">
        <f t="shared" ref="H618" si="164">SUM(D618:G618)</f>
        <v>0</v>
      </c>
      <c r="I618" s="106"/>
    </row>
    <row r="619" spans="1:9" x14ac:dyDescent="0.25">
      <c r="A619" s="57" t="s">
        <v>36</v>
      </c>
      <c r="B619" s="58"/>
      <c r="C619" t="str">
        <f t="shared" si="161"/>
        <v>Other Auxiliaries</v>
      </c>
      <c r="D619" s="59">
        <f>D616-D618-D617</f>
        <v>0</v>
      </c>
      <c r="E619" s="59">
        <f t="shared" ref="E619" si="165">E616-E618-E617</f>
        <v>0</v>
      </c>
      <c r="F619" s="59">
        <f t="shared" ref="F619" si="166">F616-F618-F617</f>
        <v>0</v>
      </c>
      <c r="G619" s="59">
        <f t="shared" ref="G619" si="167">G616-G618-G617</f>
        <v>0</v>
      </c>
      <c r="H619" s="60">
        <f>SUM(D619:G619)</f>
        <v>0</v>
      </c>
      <c r="I619" s="106"/>
    </row>
    <row r="620" spans="1:9" x14ac:dyDescent="0.25">
      <c r="C620" t="str">
        <f t="shared" si="161"/>
        <v>Other Auxiliaries</v>
      </c>
      <c r="D620" s="15"/>
      <c r="E620" s="15"/>
      <c r="F620" s="15"/>
      <c r="G620" s="15"/>
      <c r="H620" s="20"/>
      <c r="I620" s="106"/>
    </row>
    <row r="621" spans="1:9" ht="15.75" thickBot="1" x14ac:dyDescent="0.3">
      <c r="A621" s="8" t="s">
        <v>66</v>
      </c>
      <c r="B621" s="3"/>
      <c r="C621" t="str">
        <f t="shared" si="161"/>
        <v>Other Auxiliaries</v>
      </c>
      <c r="D621" s="4">
        <f>D605-D614+D619</f>
        <v>0</v>
      </c>
      <c r="E621" s="4">
        <f>E605-E614+E619</f>
        <v>0</v>
      </c>
      <c r="F621" s="4">
        <f>F605-F614+F619</f>
        <v>0</v>
      </c>
      <c r="G621" s="4">
        <f>G605-G614+G619</f>
        <v>0</v>
      </c>
      <c r="H621" s="18">
        <f>SUM(D621:G621)</f>
        <v>0</v>
      </c>
      <c r="I621" s="106"/>
    </row>
    <row r="622" spans="1:9" ht="15.75" thickTop="1" x14ac:dyDescent="0.25">
      <c r="C622" t="str">
        <f t="shared" si="161"/>
        <v>Other Auxiliaries</v>
      </c>
      <c r="D622" s="15"/>
      <c r="E622" s="15"/>
      <c r="F622" s="15"/>
      <c r="G622" s="15"/>
      <c r="H622" s="20"/>
      <c r="I622" s="22"/>
    </row>
    <row r="623" spans="1:9" ht="30" x14ac:dyDescent="0.25">
      <c r="A623" s="107" t="s">
        <v>78</v>
      </c>
      <c r="B623" s="107"/>
      <c r="C623" t="str">
        <f>$A$623&amp;B623</f>
        <v>Tuition/Appropriation Split</v>
      </c>
      <c r="D623" s="43" t="s">
        <v>0</v>
      </c>
      <c r="E623" s="44" t="s">
        <v>32</v>
      </c>
      <c r="F623" s="44" t="s">
        <v>86</v>
      </c>
      <c r="G623" s="44" t="s">
        <v>28</v>
      </c>
      <c r="H623" s="45" t="s">
        <v>16</v>
      </c>
      <c r="I623" s="55" t="s">
        <v>45</v>
      </c>
    </row>
    <row r="624" spans="1:9" x14ac:dyDescent="0.25">
      <c r="A624" s="6" t="s">
        <v>1</v>
      </c>
      <c r="B624" t="s">
        <v>80</v>
      </c>
      <c r="C624" t="str">
        <f t="shared" ref="C624:C625" si="168">$A$623&amp;B624</f>
        <v>Tuition/Appropriation SplitState Appropriation</v>
      </c>
      <c r="D624" s="85">
        <f>D4+D29+D54+D79+D104+D129+D154+D179+D204+D229+D279+D254+D304+D329+D354+D379+D404+D429+D456+D485+D514+D543+D572+D599+D628+D652-D625</f>
        <v>144025224</v>
      </c>
      <c r="E624" s="86"/>
      <c r="F624" s="86"/>
      <c r="G624" s="86"/>
      <c r="H624" s="17">
        <f t="shared" ref="H624:H625" si="169">SUM(D624:G624)</f>
        <v>144025224</v>
      </c>
      <c r="I624" s="106" t="s">
        <v>81</v>
      </c>
    </row>
    <row r="625" spans="1:9" x14ac:dyDescent="0.25">
      <c r="B625" t="s">
        <v>79</v>
      </c>
      <c r="C625" t="str">
        <f t="shared" si="168"/>
        <v>Tuition/Appropriation SplitTuition and Fees</v>
      </c>
      <c r="D625" s="87"/>
      <c r="E625" s="84"/>
      <c r="F625" s="84"/>
      <c r="G625" s="84"/>
      <c r="H625" s="17">
        <f t="shared" si="169"/>
        <v>0</v>
      </c>
      <c r="I625" s="106"/>
    </row>
    <row r="626" spans="1:9" x14ac:dyDescent="0.25">
      <c r="C626" t="str">
        <f>$A$623&amp;B626</f>
        <v>Tuition/Appropriation Split</v>
      </c>
      <c r="D626" s="1"/>
      <c r="E626" s="1"/>
      <c r="F626" s="1"/>
      <c r="G626" s="1"/>
      <c r="H626" s="17"/>
      <c r="I626" s="6"/>
    </row>
    <row r="627" spans="1:9" s="42" customFormat="1" ht="30" customHeight="1" x14ac:dyDescent="0.25">
      <c r="A627" s="107" t="s">
        <v>75</v>
      </c>
      <c r="B627" s="107"/>
      <c r="C627" t="str">
        <f>$A$627&amp;B627</f>
        <v>Central Funds Not Budgeted in a Unit</v>
      </c>
      <c r="D627" s="43" t="s">
        <v>0</v>
      </c>
      <c r="E627" s="44" t="s">
        <v>32</v>
      </c>
      <c r="F627" s="44" t="s">
        <v>86</v>
      </c>
      <c r="G627" s="44" t="s">
        <v>28</v>
      </c>
      <c r="H627" s="45" t="s">
        <v>16</v>
      </c>
      <c r="I627" s="55" t="s">
        <v>45</v>
      </c>
    </row>
    <row r="628" spans="1:9" x14ac:dyDescent="0.25">
      <c r="A628" s="6" t="s">
        <v>1</v>
      </c>
      <c r="B628" t="s">
        <v>33</v>
      </c>
      <c r="C628" t="str">
        <f t="shared" ref="C628:C650" si="170">$A$627&amp;B628</f>
        <v>Central Funds Not Budgeted in a UnitState Appropriation, Tuition, &amp; Fees</v>
      </c>
      <c r="D628" s="1"/>
      <c r="E628" s="1"/>
      <c r="F628" s="1"/>
      <c r="G628" s="1"/>
      <c r="H628" s="17">
        <f t="shared" ref="H628:H633" si="171">SUM(D628:G628)</f>
        <v>0</v>
      </c>
      <c r="I628" s="106" t="s">
        <v>77</v>
      </c>
    </row>
    <row r="629" spans="1:9" x14ac:dyDescent="0.25">
      <c r="B629" t="s">
        <v>4</v>
      </c>
      <c r="C629" t="str">
        <f t="shared" si="170"/>
        <v>Central Funds Not Budgeted in a UnitSales &amp; Services</v>
      </c>
      <c r="D629" s="1"/>
      <c r="E629" s="1"/>
      <c r="F629" s="1"/>
      <c r="G629" s="1"/>
      <c r="H629" s="17">
        <f t="shared" si="171"/>
        <v>0</v>
      </c>
      <c r="I629" s="106"/>
    </row>
    <row r="630" spans="1:9" x14ac:dyDescent="0.25">
      <c r="B630" t="s">
        <v>30</v>
      </c>
      <c r="C630" t="str">
        <f t="shared" si="170"/>
        <v>Central Funds Not Budgeted in a UnitPatient Services</v>
      </c>
      <c r="D630" s="1"/>
      <c r="E630" s="1"/>
      <c r="F630" s="1"/>
      <c r="G630" s="1"/>
      <c r="H630" s="17">
        <f t="shared" si="171"/>
        <v>0</v>
      </c>
      <c r="I630" s="106"/>
    </row>
    <row r="631" spans="1:9" x14ac:dyDescent="0.25">
      <c r="B631" t="s">
        <v>5</v>
      </c>
      <c r="C631" t="str">
        <f t="shared" si="170"/>
        <v>Central Funds Not Budgeted in a UnitContracts &amp; Grants</v>
      </c>
      <c r="D631" s="1"/>
      <c r="E631" s="1"/>
      <c r="F631" s="1"/>
      <c r="G631" s="1"/>
      <c r="H631" s="17">
        <f t="shared" si="171"/>
        <v>0</v>
      </c>
      <c r="I631" s="106"/>
    </row>
    <row r="632" spans="1:9" x14ac:dyDescent="0.25">
      <c r="B632" t="s">
        <v>6</v>
      </c>
      <c r="C632" t="str">
        <f t="shared" si="170"/>
        <v>Central Funds Not Budgeted in a UnitGifts &amp; Investments</v>
      </c>
      <c r="D632" s="1"/>
      <c r="E632" s="1"/>
      <c r="F632" s="1"/>
      <c r="G632" s="1"/>
      <c r="H632" s="17">
        <f t="shared" si="171"/>
        <v>0</v>
      </c>
      <c r="I632" s="106"/>
    </row>
    <row r="633" spans="1:9" x14ac:dyDescent="0.25">
      <c r="B633" s="2" t="s">
        <v>7</v>
      </c>
      <c r="C633" t="str">
        <f t="shared" si="170"/>
        <v>Central Funds Not Budgeted in a UnitOther Revenues</v>
      </c>
      <c r="D633" s="1"/>
      <c r="E633" s="1"/>
      <c r="F633" s="1"/>
      <c r="G633" s="1"/>
      <c r="H633" s="17">
        <f t="shared" si="171"/>
        <v>0</v>
      </c>
      <c r="I633" s="106"/>
    </row>
    <row r="634" spans="1:9" x14ac:dyDescent="0.25">
      <c r="A634" s="57" t="s">
        <v>8</v>
      </c>
      <c r="B634" s="58"/>
      <c r="C634" t="str">
        <f t="shared" si="170"/>
        <v>Central Funds Not Budgeted in a Unit</v>
      </c>
      <c r="D634" s="59">
        <f>SUM(D628:D633)</f>
        <v>0</v>
      </c>
      <c r="E634" s="59">
        <f>SUM(E628:E633)</f>
        <v>0</v>
      </c>
      <c r="F634" s="59">
        <f>SUM(F628:F633)</f>
        <v>0</v>
      </c>
      <c r="G634" s="59">
        <f>SUM(G628:G633)</f>
        <v>0</v>
      </c>
      <c r="H634" s="60">
        <f>SUM(H628:H633)</f>
        <v>0</v>
      </c>
      <c r="I634" s="106"/>
    </row>
    <row r="635" spans="1:9" x14ac:dyDescent="0.25">
      <c r="C635" t="str">
        <f t="shared" si="170"/>
        <v>Central Funds Not Budgeted in a Unit</v>
      </c>
      <c r="D635" s="1"/>
      <c r="E635" s="1"/>
      <c r="F635" s="1"/>
      <c r="G635" s="1"/>
      <c r="H635" s="17"/>
      <c r="I635" s="106"/>
    </row>
    <row r="636" spans="1:9" x14ac:dyDescent="0.25">
      <c r="A636" s="6" t="s">
        <v>9</v>
      </c>
      <c r="B636" t="s">
        <v>82</v>
      </c>
      <c r="C636" t="str">
        <f t="shared" si="170"/>
        <v>Central Funds Not Budgeted in a UnitSalaries and Wages*</v>
      </c>
      <c r="D636" s="1"/>
      <c r="E636" s="1"/>
      <c r="F636" s="1"/>
      <c r="G636" s="1"/>
      <c r="H636" s="17">
        <f>SUM(D636:G636)</f>
        <v>0</v>
      </c>
      <c r="I636" s="106"/>
    </row>
    <row r="637" spans="1:9" x14ac:dyDescent="0.25">
      <c r="B637" t="s">
        <v>11</v>
      </c>
      <c r="C637" t="str">
        <f t="shared" si="170"/>
        <v>Central Funds Not Budgeted in a UnitStaff Benefits</v>
      </c>
      <c r="D637" s="1"/>
      <c r="E637" s="1"/>
      <c r="F637" s="1"/>
      <c r="G637" s="1"/>
      <c r="H637" s="17">
        <f t="shared" ref="H637:H642" si="172">SUM(D637:G637)</f>
        <v>0</v>
      </c>
      <c r="I637" s="106"/>
    </row>
    <row r="638" spans="1:9" x14ac:dyDescent="0.25">
      <c r="B638" t="s">
        <v>92</v>
      </c>
      <c r="C638" t="str">
        <f t="shared" si="170"/>
        <v>Central Funds Not Budgeted in a UnitServices, Supplies, Materials, &amp; Equip.</v>
      </c>
      <c r="D638" s="1"/>
      <c r="E638" s="1"/>
      <c r="F638" s="1"/>
      <c r="G638" s="1"/>
      <c r="H638" s="17">
        <f t="shared" si="172"/>
        <v>0</v>
      </c>
      <c r="I638" s="106"/>
    </row>
    <row r="639" spans="1:9" x14ac:dyDescent="0.25">
      <c r="B639" t="s">
        <v>13</v>
      </c>
      <c r="C639" t="str">
        <f t="shared" si="170"/>
        <v>Central Funds Not Budgeted in a UnitScholarships &amp; Fellowships</v>
      </c>
      <c r="D639" s="1"/>
      <c r="E639" s="1"/>
      <c r="F639" s="1"/>
      <c r="G639" s="1"/>
      <c r="H639" s="17">
        <f t="shared" si="172"/>
        <v>0</v>
      </c>
      <c r="I639" s="106"/>
    </row>
    <row r="640" spans="1:9" x14ac:dyDescent="0.25">
      <c r="B640" t="s">
        <v>29</v>
      </c>
      <c r="C640" t="str">
        <f t="shared" si="170"/>
        <v>Central Funds Not Budgeted in a UnitDebt Service</v>
      </c>
      <c r="D640" s="1"/>
      <c r="E640" s="1"/>
      <c r="F640" s="1"/>
      <c r="G640" s="1"/>
      <c r="H640" s="17">
        <f t="shared" si="172"/>
        <v>0</v>
      </c>
      <c r="I640" s="106"/>
    </row>
    <row r="641" spans="1:13" x14ac:dyDescent="0.25">
      <c r="B641" t="s">
        <v>12</v>
      </c>
      <c r="C641" t="str">
        <f t="shared" si="170"/>
        <v>Central Funds Not Budgeted in a UnitUtilities</v>
      </c>
      <c r="D641" s="1"/>
      <c r="E641" s="1"/>
      <c r="F641" s="1"/>
      <c r="G641" s="1"/>
      <c r="H641" s="17">
        <f t="shared" si="172"/>
        <v>0</v>
      </c>
      <c r="I641" s="106"/>
    </row>
    <row r="642" spans="1:13" x14ac:dyDescent="0.25">
      <c r="B642" t="s">
        <v>14</v>
      </c>
      <c r="C642" t="str">
        <f t="shared" si="170"/>
        <v>Central Funds Not Budgeted in a UnitOther Expenses</v>
      </c>
      <c r="D642" s="1"/>
      <c r="E642" s="1"/>
      <c r="F642" s="1"/>
      <c r="G642" s="1"/>
      <c r="H642" s="17">
        <f t="shared" si="172"/>
        <v>0</v>
      </c>
      <c r="I642" s="106"/>
    </row>
    <row r="643" spans="1:13" x14ac:dyDescent="0.25">
      <c r="A643" s="57" t="s">
        <v>15</v>
      </c>
      <c r="B643" s="58"/>
      <c r="C643" t="str">
        <f t="shared" si="170"/>
        <v>Central Funds Not Budgeted in a Unit</v>
      </c>
      <c r="D643" s="59">
        <f>SUM(D636:D642)</f>
        <v>0</v>
      </c>
      <c r="E643" s="59">
        <f>SUM(E636:E642)</f>
        <v>0</v>
      </c>
      <c r="F643" s="59">
        <f>SUM(F636:F642)</f>
        <v>0</v>
      </c>
      <c r="G643" s="59">
        <f>SUM(G636:G642)</f>
        <v>0</v>
      </c>
      <c r="H643" s="60">
        <f>SUM(H636:H642)</f>
        <v>0</v>
      </c>
      <c r="I643" s="106"/>
      <c r="L643" s="82"/>
    </row>
    <row r="644" spans="1:13" x14ac:dyDescent="0.25">
      <c r="C644" t="str">
        <f t="shared" si="170"/>
        <v>Central Funds Not Budgeted in a Unit</v>
      </c>
      <c r="D644" s="1"/>
      <c r="E644" s="1"/>
      <c r="F644" s="1"/>
      <c r="G644" s="1"/>
      <c r="H644" s="17"/>
      <c r="I644" s="106"/>
      <c r="L644" s="82"/>
      <c r="M644" s="83"/>
    </row>
    <row r="645" spans="1:13" x14ac:dyDescent="0.25">
      <c r="A645" s="6" t="s">
        <v>34</v>
      </c>
      <c r="B645" t="s">
        <v>35</v>
      </c>
      <c r="C645" t="str">
        <f t="shared" si="170"/>
        <v>Central Funds Not Budgeted in a UnitTransfers In</v>
      </c>
      <c r="D645" s="14"/>
      <c r="E645" s="14"/>
      <c r="F645" s="14"/>
      <c r="G645" s="14"/>
      <c r="H645" s="17">
        <f>SUM(D645:G645)</f>
        <v>0</v>
      </c>
      <c r="I645" s="106"/>
    </row>
    <row r="646" spans="1:13" x14ac:dyDescent="0.25">
      <c r="B646" t="s">
        <v>93</v>
      </c>
      <c r="C646" t="str">
        <f t="shared" si="170"/>
        <v>Central Funds Not Budgeted in a UnitTransfers Out to Capital</v>
      </c>
      <c r="D646" s="14"/>
      <c r="E646" s="14"/>
      <c r="F646" s="14"/>
      <c r="G646" s="14"/>
      <c r="H646" s="17">
        <f>SUM(D646:G646)</f>
        <v>0</v>
      </c>
      <c r="I646" s="106"/>
    </row>
    <row r="647" spans="1:13" x14ac:dyDescent="0.25">
      <c r="B647" t="s">
        <v>94</v>
      </c>
      <c r="C647" t="str">
        <f t="shared" si="170"/>
        <v>Central Funds Not Budgeted in a UnitTransfers Out (Other)</v>
      </c>
      <c r="D647" s="14"/>
      <c r="E647" s="14"/>
      <c r="F647" s="14"/>
      <c r="G647" s="14"/>
      <c r="H647" s="17">
        <f t="shared" ref="H647" si="173">SUM(D647:G647)</f>
        <v>0</v>
      </c>
      <c r="I647" s="106"/>
    </row>
    <row r="648" spans="1:13" x14ac:dyDescent="0.25">
      <c r="A648" s="57" t="s">
        <v>36</v>
      </c>
      <c r="B648" s="58"/>
      <c r="C648" t="str">
        <f t="shared" si="170"/>
        <v>Central Funds Not Budgeted in a Unit</v>
      </c>
      <c r="D648" s="59">
        <f>D645-D647-D646</f>
        <v>0</v>
      </c>
      <c r="E648" s="59">
        <f t="shared" ref="E648" si="174">E645-E647-E646</f>
        <v>0</v>
      </c>
      <c r="F648" s="59">
        <f t="shared" ref="F648" si="175">F645-F647-F646</f>
        <v>0</v>
      </c>
      <c r="G648" s="59">
        <f t="shared" ref="G648" si="176">G645-G647-G646</f>
        <v>0</v>
      </c>
      <c r="H648" s="60">
        <f>SUM(D648:G648)</f>
        <v>0</v>
      </c>
      <c r="I648" s="106"/>
    </row>
    <row r="649" spans="1:13" x14ac:dyDescent="0.25">
      <c r="A649" s="6" t="s">
        <v>83</v>
      </c>
      <c r="C649" t="str">
        <f>$A$627&amp;B649</f>
        <v>Central Funds Not Budgeted in a Unit</v>
      </c>
      <c r="D649" s="15"/>
      <c r="E649" s="15"/>
      <c r="F649" s="15"/>
      <c r="G649" s="15"/>
      <c r="H649" s="15"/>
      <c r="I649" s="22"/>
    </row>
    <row r="650" spans="1:13" x14ac:dyDescent="0.25">
      <c r="C650" t="str">
        <f t="shared" si="170"/>
        <v>Central Funds Not Budgeted in a Unit</v>
      </c>
      <c r="I650" s="6"/>
    </row>
    <row r="651" spans="1:13" s="42" customFormat="1" ht="30" customHeight="1" x14ac:dyDescent="0.25">
      <c r="A651" s="107" t="s">
        <v>87</v>
      </c>
      <c r="B651" s="107"/>
      <c r="C651" t="str">
        <f>$A$651&amp;B651</f>
        <v>Internal Sales and Service Eliminations/ 
Other Eliminations (excluding discounts and allowances)</v>
      </c>
      <c r="D651" s="43" t="s">
        <v>0</v>
      </c>
      <c r="E651" s="44" t="s">
        <v>32</v>
      </c>
      <c r="F651" s="44" t="s">
        <v>86</v>
      </c>
      <c r="G651" s="44" t="s">
        <v>28</v>
      </c>
      <c r="H651" s="45" t="s">
        <v>16</v>
      </c>
      <c r="I651" s="55" t="s">
        <v>45</v>
      </c>
    </row>
    <row r="652" spans="1:13" x14ac:dyDescent="0.25">
      <c r="A652" s="6" t="s">
        <v>1</v>
      </c>
      <c r="B652" t="s">
        <v>33</v>
      </c>
      <c r="C652" t="str">
        <f t="shared" ref="C652:C672" si="177">$A$651&amp;B652</f>
        <v>Internal Sales and Service Eliminations/ 
Other Eliminations (excluding discounts and allowances)State Appropriation, Tuition, &amp; Fees</v>
      </c>
      <c r="D652" s="1"/>
      <c r="E652" s="1"/>
      <c r="F652" s="1"/>
      <c r="G652" s="1"/>
      <c r="H652" s="17">
        <f t="shared" ref="H652:H657" si="178">SUM(D652:G652)</f>
        <v>0</v>
      </c>
      <c r="I652" s="106" t="s">
        <v>91</v>
      </c>
    </row>
    <row r="653" spans="1:13" x14ac:dyDescent="0.25">
      <c r="B653" t="s">
        <v>4</v>
      </c>
      <c r="C653" t="str">
        <f t="shared" si="177"/>
        <v>Internal Sales and Service Eliminations/ 
Other Eliminations (excluding discounts and allowances)Sales &amp; Services</v>
      </c>
      <c r="D653" s="1"/>
      <c r="E653" s="1"/>
      <c r="F653" s="1"/>
      <c r="G653" s="1"/>
      <c r="H653" s="17">
        <f t="shared" si="178"/>
        <v>0</v>
      </c>
      <c r="I653" s="106"/>
    </row>
    <row r="654" spans="1:13" x14ac:dyDescent="0.25">
      <c r="B654" t="s">
        <v>30</v>
      </c>
      <c r="C654" t="str">
        <f t="shared" si="177"/>
        <v>Internal Sales and Service Eliminations/ 
Other Eliminations (excluding discounts and allowances)Patient Services</v>
      </c>
      <c r="D654" s="1"/>
      <c r="E654" s="1"/>
      <c r="F654" s="1"/>
      <c r="G654" s="1"/>
      <c r="H654" s="17">
        <f t="shared" si="178"/>
        <v>0</v>
      </c>
      <c r="I654" s="106"/>
    </row>
    <row r="655" spans="1:13" x14ac:dyDescent="0.25">
      <c r="B655" t="s">
        <v>5</v>
      </c>
      <c r="C655" t="str">
        <f t="shared" si="177"/>
        <v>Internal Sales and Service Eliminations/ 
Other Eliminations (excluding discounts and allowances)Contracts &amp; Grants</v>
      </c>
      <c r="D655" s="1"/>
      <c r="E655" s="1"/>
      <c r="F655" s="1"/>
      <c r="G655" s="1"/>
      <c r="H655" s="17">
        <f t="shared" si="178"/>
        <v>0</v>
      </c>
      <c r="I655" s="106"/>
    </row>
    <row r="656" spans="1:13" x14ac:dyDescent="0.25">
      <c r="B656" t="s">
        <v>6</v>
      </c>
      <c r="C656" t="str">
        <f t="shared" si="177"/>
        <v>Internal Sales and Service Eliminations/ 
Other Eliminations (excluding discounts and allowances)Gifts &amp; Investments</v>
      </c>
      <c r="D656" s="1"/>
      <c r="E656" s="1"/>
      <c r="F656" s="1"/>
      <c r="G656" s="1"/>
      <c r="H656" s="17">
        <f t="shared" si="178"/>
        <v>0</v>
      </c>
      <c r="I656" s="106"/>
    </row>
    <row r="657" spans="1:9" x14ac:dyDescent="0.25">
      <c r="B657" s="2" t="s">
        <v>7</v>
      </c>
      <c r="C657" t="str">
        <f t="shared" si="177"/>
        <v>Internal Sales and Service Eliminations/ 
Other Eliminations (excluding discounts and allowances)Other Revenues</v>
      </c>
      <c r="D657" s="1"/>
      <c r="E657" s="1"/>
      <c r="F657" s="1"/>
      <c r="G657" s="1"/>
      <c r="H657" s="17">
        <f t="shared" si="178"/>
        <v>0</v>
      </c>
      <c r="I657" s="106"/>
    </row>
    <row r="658" spans="1:9" x14ac:dyDescent="0.25">
      <c r="A658" s="57" t="s">
        <v>8</v>
      </c>
      <c r="B658" s="58"/>
      <c r="C658" t="str">
        <f t="shared" si="177"/>
        <v>Internal Sales and Service Eliminations/ 
Other Eliminations (excluding discounts and allowances)</v>
      </c>
      <c r="D658" s="59">
        <f>SUM(D652:D657)</f>
        <v>0</v>
      </c>
      <c r="E658" s="59">
        <f>SUM(E652:E657)</f>
        <v>0</v>
      </c>
      <c r="F658" s="59">
        <f>SUM(F652:F657)</f>
        <v>0</v>
      </c>
      <c r="G658" s="59">
        <f>SUM(G652:G657)</f>
        <v>0</v>
      </c>
      <c r="H658" s="60">
        <f>SUM(H652:H657)</f>
        <v>0</v>
      </c>
      <c r="I658" s="106"/>
    </row>
    <row r="659" spans="1:9" x14ac:dyDescent="0.25">
      <c r="C659" t="str">
        <f t="shared" si="177"/>
        <v>Internal Sales and Service Eliminations/ 
Other Eliminations (excluding discounts and allowances)</v>
      </c>
      <c r="D659" s="1"/>
      <c r="E659" s="1"/>
      <c r="F659" s="1"/>
      <c r="G659" s="1"/>
      <c r="H659" s="17"/>
      <c r="I659" s="106"/>
    </row>
    <row r="660" spans="1:9" x14ac:dyDescent="0.25">
      <c r="A660" s="6" t="s">
        <v>9</v>
      </c>
      <c r="B660" t="s">
        <v>10</v>
      </c>
      <c r="C660" t="str">
        <f t="shared" si="177"/>
        <v>Internal Sales and Service Eliminations/ 
Other Eliminations (excluding discounts and allowances)Salaries and Wages</v>
      </c>
      <c r="D660" s="1"/>
      <c r="E660" s="1"/>
      <c r="F660" s="1"/>
      <c r="G660" s="1"/>
      <c r="H660" s="17">
        <f>SUM(D660:G660)</f>
        <v>0</v>
      </c>
      <c r="I660" s="106"/>
    </row>
    <row r="661" spans="1:9" x14ac:dyDescent="0.25">
      <c r="B661" t="s">
        <v>11</v>
      </c>
      <c r="C661" t="str">
        <f t="shared" si="177"/>
        <v>Internal Sales and Service Eliminations/ 
Other Eliminations (excluding discounts and allowances)Staff Benefits</v>
      </c>
      <c r="D661" s="1"/>
      <c r="E661" s="1"/>
      <c r="F661" s="1"/>
      <c r="G661" s="1"/>
      <c r="H661" s="17">
        <f t="shared" ref="H661:H666" si="179">SUM(D661:G661)</f>
        <v>0</v>
      </c>
      <c r="I661" s="106"/>
    </row>
    <row r="662" spans="1:9" x14ac:dyDescent="0.25">
      <c r="B662" t="s">
        <v>92</v>
      </c>
      <c r="C662" t="str">
        <f t="shared" si="177"/>
        <v>Internal Sales and Service Eliminations/ 
Other Eliminations (excluding discounts and allowances)Services, Supplies, Materials, &amp; Equip.</v>
      </c>
      <c r="D662" s="1"/>
      <c r="E662" s="1"/>
      <c r="F662" s="1"/>
      <c r="G662" s="1"/>
      <c r="H662" s="17">
        <f t="shared" si="179"/>
        <v>0</v>
      </c>
      <c r="I662" s="106"/>
    </row>
    <row r="663" spans="1:9" x14ac:dyDescent="0.25">
      <c r="B663" t="s">
        <v>13</v>
      </c>
      <c r="C663" t="str">
        <f t="shared" si="177"/>
        <v>Internal Sales and Service Eliminations/ 
Other Eliminations (excluding discounts and allowances)Scholarships &amp; Fellowships</v>
      </c>
      <c r="D663" s="1"/>
      <c r="E663" s="1"/>
      <c r="F663" s="1"/>
      <c r="G663" s="1"/>
      <c r="H663" s="17">
        <f t="shared" si="179"/>
        <v>0</v>
      </c>
      <c r="I663" s="106"/>
    </row>
    <row r="664" spans="1:9" x14ac:dyDescent="0.25">
      <c r="B664" t="s">
        <v>29</v>
      </c>
      <c r="C664" t="str">
        <f t="shared" si="177"/>
        <v>Internal Sales and Service Eliminations/ 
Other Eliminations (excluding discounts and allowances)Debt Service</v>
      </c>
      <c r="D664" s="1"/>
      <c r="E664" s="1"/>
      <c r="F664" s="1"/>
      <c r="G664" s="1"/>
      <c r="H664" s="17">
        <f t="shared" si="179"/>
        <v>0</v>
      </c>
      <c r="I664" s="106"/>
    </row>
    <row r="665" spans="1:9" x14ac:dyDescent="0.25">
      <c r="B665" t="s">
        <v>12</v>
      </c>
      <c r="C665" t="str">
        <f t="shared" si="177"/>
        <v>Internal Sales and Service Eliminations/ 
Other Eliminations (excluding discounts and allowances)Utilities</v>
      </c>
      <c r="D665" s="1"/>
      <c r="E665" s="1"/>
      <c r="F665" s="1"/>
      <c r="G665" s="1"/>
      <c r="H665" s="17">
        <f t="shared" si="179"/>
        <v>0</v>
      </c>
      <c r="I665" s="106"/>
    </row>
    <row r="666" spans="1:9" x14ac:dyDescent="0.25">
      <c r="B666" t="s">
        <v>14</v>
      </c>
      <c r="C666" t="str">
        <f t="shared" si="177"/>
        <v>Internal Sales and Service Eliminations/ 
Other Eliminations (excluding discounts and allowances)Other Expenses</v>
      </c>
      <c r="D666" s="1"/>
      <c r="E666" s="1"/>
      <c r="F666" s="1"/>
      <c r="G666" s="1"/>
      <c r="H666" s="17">
        <f t="shared" si="179"/>
        <v>0</v>
      </c>
      <c r="I666" s="106"/>
    </row>
    <row r="667" spans="1:9" x14ac:dyDescent="0.25">
      <c r="A667" s="57" t="s">
        <v>15</v>
      </c>
      <c r="B667" s="58"/>
      <c r="C667" t="str">
        <f t="shared" si="177"/>
        <v>Internal Sales and Service Eliminations/ 
Other Eliminations (excluding discounts and allowances)</v>
      </c>
      <c r="D667" s="59">
        <f>SUM(D660:D666)</f>
        <v>0</v>
      </c>
      <c r="E667" s="59">
        <f>SUM(E660:E666)</f>
        <v>0</v>
      </c>
      <c r="F667" s="59">
        <f>SUM(F660:F666)</f>
        <v>0</v>
      </c>
      <c r="G667" s="59">
        <f>SUM(G660:G666)</f>
        <v>0</v>
      </c>
      <c r="H667" s="60">
        <f>SUM(H660:H666)</f>
        <v>0</v>
      </c>
      <c r="I667" s="106"/>
    </row>
    <row r="668" spans="1:9" x14ac:dyDescent="0.25">
      <c r="C668" t="str">
        <f t="shared" si="177"/>
        <v>Internal Sales and Service Eliminations/ 
Other Eliminations (excluding discounts and allowances)</v>
      </c>
      <c r="D668" s="1"/>
      <c r="E668" s="1"/>
      <c r="F668" s="1"/>
      <c r="G668" s="1"/>
      <c r="H668" s="17"/>
      <c r="I668" s="106"/>
    </row>
    <row r="669" spans="1:9" x14ac:dyDescent="0.25">
      <c r="A669" s="6" t="s">
        <v>34</v>
      </c>
      <c r="B669" t="s">
        <v>35</v>
      </c>
      <c r="C669" t="str">
        <f t="shared" si="177"/>
        <v>Internal Sales and Service Eliminations/ 
Other Eliminations (excluding discounts and allowances)Transfers In</v>
      </c>
      <c r="D669" s="14"/>
      <c r="E669" s="14"/>
      <c r="F669" s="14"/>
      <c r="G669" s="14"/>
      <c r="H669" s="17">
        <f>SUM(D669:G669)</f>
        <v>0</v>
      </c>
      <c r="I669" s="106"/>
    </row>
    <row r="670" spans="1:9" x14ac:dyDescent="0.25">
      <c r="B670" t="s">
        <v>93</v>
      </c>
      <c r="C670" t="str">
        <f t="shared" si="177"/>
        <v>Internal Sales and Service Eliminations/ 
Other Eliminations (excluding discounts and allowances)Transfers Out to Capital</v>
      </c>
      <c r="D670" s="14"/>
      <c r="E670" s="14"/>
      <c r="F670" s="14"/>
      <c r="G670" s="14"/>
      <c r="H670" s="17">
        <f>SUM(D670:G670)</f>
        <v>0</v>
      </c>
      <c r="I670" s="106"/>
    </row>
    <row r="671" spans="1:9" x14ac:dyDescent="0.25">
      <c r="B671" t="s">
        <v>94</v>
      </c>
      <c r="C671" t="str">
        <f t="shared" si="177"/>
        <v>Internal Sales and Service Eliminations/ 
Other Eliminations (excluding discounts and allowances)Transfers Out (Other)</v>
      </c>
      <c r="D671" s="14"/>
      <c r="E671" s="14"/>
      <c r="F671" s="14"/>
      <c r="G671" s="14"/>
      <c r="H671" s="17">
        <f t="shared" ref="H671" si="180">SUM(D671:G671)</f>
        <v>0</v>
      </c>
      <c r="I671" s="106"/>
    </row>
    <row r="672" spans="1:9" x14ac:dyDescent="0.25">
      <c r="A672" s="57" t="s">
        <v>36</v>
      </c>
      <c r="B672" s="58"/>
      <c r="C672" t="str">
        <f t="shared" si="177"/>
        <v>Internal Sales and Service Eliminations/ 
Other Eliminations (excluding discounts and allowances)</v>
      </c>
      <c r="D672" s="59">
        <f>D669-D671-D670</f>
        <v>0</v>
      </c>
      <c r="E672" s="59">
        <f t="shared" ref="E672" si="181">E669-E671-E670</f>
        <v>0</v>
      </c>
      <c r="F672" s="59">
        <f t="shared" ref="F672" si="182">F669-F671-F670</f>
        <v>0</v>
      </c>
      <c r="G672" s="59">
        <f t="shared" ref="G672" si="183">G669-G671-G670</f>
        <v>0</v>
      </c>
      <c r="H672" s="60">
        <f>SUM(D672:G672)</f>
        <v>0</v>
      </c>
      <c r="I672" s="106"/>
    </row>
  </sheetData>
  <mergeCells count="31">
    <mergeCell ref="I354:I375"/>
    <mergeCell ref="I652:I672"/>
    <mergeCell ref="A627:B627"/>
    <mergeCell ref="I628:I648"/>
    <mergeCell ref="I379:I400"/>
    <mergeCell ref="I404:I425"/>
    <mergeCell ref="I429:I450"/>
    <mergeCell ref="I454:I480"/>
    <mergeCell ref="I483:I509"/>
    <mergeCell ref="I512:I538"/>
    <mergeCell ref="I624:I625"/>
    <mergeCell ref="I541:I567"/>
    <mergeCell ref="I570:I596"/>
    <mergeCell ref="I599:I621"/>
    <mergeCell ref="A651:B651"/>
    <mergeCell ref="A1:H1"/>
    <mergeCell ref="I4:I25"/>
    <mergeCell ref="I29:I50"/>
    <mergeCell ref="I54:I75"/>
    <mergeCell ref="A623:B623"/>
    <mergeCell ref="I79:I100"/>
    <mergeCell ref="I104:I125"/>
    <mergeCell ref="I129:I150"/>
    <mergeCell ref="I154:I175"/>
    <mergeCell ref="I179:I200"/>
    <mergeCell ref="I204:I225"/>
    <mergeCell ref="I229:I250"/>
    <mergeCell ref="I254:I275"/>
    <mergeCell ref="I279:I300"/>
    <mergeCell ref="I304:I325"/>
    <mergeCell ref="I329:I350"/>
  </mergeCells>
  <printOptions horizontalCentered="1"/>
  <pageMargins left="0.25" right="0.25" top="0.75" bottom="0.75" header="0.3" footer="0.3"/>
  <pageSetup scale="76" fitToHeight="30" orientation="portrait" horizontalDpi="4294967295" verticalDpi="4294967295" r:id="rId1"/>
  <rowBreaks count="11" manualBreakCount="11">
    <brk id="52" max="16383" man="1"/>
    <brk id="102" max="16383" man="1"/>
    <brk id="152" max="16383" man="1"/>
    <brk id="202" max="16383" man="1"/>
    <brk id="252" max="16383" man="1"/>
    <brk id="302" max="16383" man="1"/>
    <brk id="352" max="16383" man="1"/>
    <brk id="402" max="16383" man="1"/>
    <brk id="452" max="6" man="1"/>
    <brk id="510" max="16383" man="1"/>
    <brk id="5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DAB72-C87F-4577-AE11-CAE6D72B9314}">
  <dimension ref="A1:F1697"/>
  <sheetViews>
    <sheetView workbookViewId="0">
      <selection activeCell="E1" sqref="E1:E1048576"/>
    </sheetView>
  </sheetViews>
  <sheetFormatPr defaultRowHeight="15" x14ac:dyDescent="0.25"/>
  <cols>
    <col min="1" max="1" width="36" customWidth="1"/>
    <col min="2" max="2" width="30.28515625" customWidth="1"/>
    <col min="3" max="3" width="26.140625" bestFit="1" customWidth="1"/>
    <col min="4" max="4" width="70.140625" bestFit="1" customWidth="1"/>
    <col min="5" max="5" width="119" hidden="1" customWidth="1"/>
    <col min="6" max="6" width="10.140625" style="94" bestFit="1" customWidth="1"/>
  </cols>
  <sheetData>
    <row r="1" spans="1:6" x14ac:dyDescent="0.25">
      <c r="A1" s="90" t="s">
        <v>98</v>
      </c>
      <c r="B1" s="90" t="s">
        <v>99</v>
      </c>
      <c r="C1" s="90" t="s">
        <v>100</v>
      </c>
      <c r="D1" s="90" t="s">
        <v>101</v>
      </c>
      <c r="E1" s="90" t="s">
        <v>103</v>
      </c>
      <c r="F1" s="93" t="s">
        <v>102</v>
      </c>
    </row>
    <row r="2" spans="1:6" x14ac:dyDescent="0.25">
      <c r="A2" t="str">
        <f>'Cover Page'!$A$1</f>
        <v>North Carolina Central University</v>
      </c>
      <c r="B2" s="91" t="s">
        <v>108</v>
      </c>
      <c r="C2" s="92" t="s">
        <v>0</v>
      </c>
      <c r="D2" s="42" t="s">
        <v>33</v>
      </c>
      <c r="E2" s="42" t="str">
        <f>B2&amp;D2</f>
        <v>College of Arts, Social Sciences &amp; HumanitiesState Appropriation, Tuition, &amp; Fees</v>
      </c>
      <c r="F2" s="94">
        <f>VLOOKUP(E2,'Budget Template'!$C:$G,VLOOKUP(C2,'Fund Lookup'!$A$2:$B$5,2,FALSE),FALSE)</f>
        <v>17697192</v>
      </c>
    </row>
    <row r="3" spans="1:6" x14ac:dyDescent="0.25">
      <c r="A3" t="str">
        <f>'Cover Page'!$A$1</f>
        <v>North Carolina Central University</v>
      </c>
      <c r="B3" s="91" t="s">
        <v>108</v>
      </c>
      <c r="C3" s="92" t="s">
        <v>0</v>
      </c>
      <c r="D3" s="42" t="s">
        <v>4</v>
      </c>
      <c r="E3" s="42" t="str">
        <f t="shared" ref="E3:E66" si="0">B3&amp;D3</f>
        <v>College of Arts, Social Sciences &amp; HumanitiesSales &amp; Services</v>
      </c>
      <c r="F3" s="94">
        <f>VLOOKUP(E3,'Budget Template'!$C:$G,VLOOKUP(C3,'Fund Lookup'!$A$2:$B$5,2,FALSE),FALSE)</f>
        <v>0</v>
      </c>
    </row>
    <row r="4" spans="1:6" x14ac:dyDescent="0.25">
      <c r="A4" t="str">
        <f>'Cover Page'!$A$1</f>
        <v>North Carolina Central University</v>
      </c>
      <c r="B4" s="91" t="s">
        <v>108</v>
      </c>
      <c r="C4" s="92" t="s">
        <v>0</v>
      </c>
      <c r="D4" s="42" t="s">
        <v>30</v>
      </c>
      <c r="E4" s="42" t="str">
        <f t="shared" si="0"/>
        <v>College of Arts, Social Sciences &amp; HumanitiesPatient Services</v>
      </c>
      <c r="F4" s="94">
        <f>VLOOKUP(E4,'Budget Template'!$C:$G,VLOOKUP(C4,'Fund Lookup'!$A$2:$B$5,2,FALSE),FALSE)</f>
        <v>0</v>
      </c>
    </row>
    <row r="5" spans="1:6" x14ac:dyDescent="0.25">
      <c r="A5" t="str">
        <f>'Cover Page'!$A$1</f>
        <v>North Carolina Central University</v>
      </c>
      <c r="B5" s="91" t="s">
        <v>108</v>
      </c>
      <c r="C5" s="92" t="s">
        <v>0</v>
      </c>
      <c r="D5" s="42" t="s">
        <v>5</v>
      </c>
      <c r="E5" s="42" t="str">
        <f t="shared" si="0"/>
        <v>College of Arts, Social Sciences &amp; HumanitiesContracts &amp; Grants</v>
      </c>
      <c r="F5" s="94">
        <f>VLOOKUP(E5,'Budget Template'!$C:$G,VLOOKUP(C5,'Fund Lookup'!$A$2:$B$5,2,FALSE),FALSE)</f>
        <v>0</v>
      </c>
    </row>
    <row r="6" spans="1:6" x14ac:dyDescent="0.25">
      <c r="A6" t="str">
        <f>'Cover Page'!$A$1</f>
        <v>North Carolina Central University</v>
      </c>
      <c r="B6" s="91" t="s">
        <v>108</v>
      </c>
      <c r="C6" s="92" t="s">
        <v>0</v>
      </c>
      <c r="D6" s="42" t="s">
        <v>6</v>
      </c>
      <c r="E6" s="42" t="str">
        <f t="shared" si="0"/>
        <v>College of Arts, Social Sciences &amp; HumanitiesGifts &amp; Investments</v>
      </c>
      <c r="F6" s="94">
        <f>VLOOKUP(E6,'Budget Template'!$C:$G,VLOOKUP(C6,'Fund Lookup'!$A$2:$B$5,2,FALSE),FALSE)</f>
        <v>0</v>
      </c>
    </row>
    <row r="7" spans="1:6" x14ac:dyDescent="0.25">
      <c r="A7" t="str">
        <f>'Cover Page'!$A$1</f>
        <v>North Carolina Central University</v>
      </c>
      <c r="B7" s="91" t="s">
        <v>108</v>
      </c>
      <c r="C7" s="92" t="s">
        <v>0</v>
      </c>
      <c r="D7" s="42" t="s">
        <v>7</v>
      </c>
      <c r="E7" s="42" t="str">
        <f t="shared" si="0"/>
        <v>College of Arts, Social Sciences &amp; HumanitiesOther Revenues</v>
      </c>
      <c r="F7" s="94">
        <f>VLOOKUP(E7,'Budget Template'!$C:$G,VLOOKUP(C7,'Fund Lookup'!$A$2:$B$5,2,FALSE),FALSE)</f>
        <v>0</v>
      </c>
    </row>
    <row r="8" spans="1:6" x14ac:dyDescent="0.25">
      <c r="A8" t="str">
        <f>'Cover Page'!$A$1</f>
        <v>North Carolina Central University</v>
      </c>
      <c r="B8" s="91" t="s">
        <v>108</v>
      </c>
      <c r="C8" s="92" t="s">
        <v>0</v>
      </c>
      <c r="D8" s="42" t="s">
        <v>10</v>
      </c>
      <c r="E8" s="42" t="str">
        <f t="shared" si="0"/>
        <v>College of Arts, Social Sciences &amp; HumanitiesSalaries and Wages</v>
      </c>
      <c r="F8" s="94">
        <f>VLOOKUP(E8,'Budget Template'!$C:$G,VLOOKUP(C8,'Fund Lookup'!$A$2:$B$5,2,FALSE),FALSE)</f>
        <v>13773975</v>
      </c>
    </row>
    <row r="9" spans="1:6" x14ac:dyDescent="0.25">
      <c r="A9" t="str">
        <f>'Cover Page'!$A$1</f>
        <v>North Carolina Central University</v>
      </c>
      <c r="B9" s="91" t="s">
        <v>108</v>
      </c>
      <c r="C9" s="92" t="s">
        <v>0</v>
      </c>
      <c r="D9" s="42" t="s">
        <v>11</v>
      </c>
      <c r="E9" s="42" t="str">
        <f t="shared" si="0"/>
        <v>College of Arts, Social Sciences &amp; HumanitiesStaff Benefits</v>
      </c>
      <c r="F9" s="94">
        <f>VLOOKUP(E9,'Budget Template'!$C:$G,VLOOKUP(C9,'Fund Lookup'!$A$2:$B$5,2,FALSE),FALSE)</f>
        <v>3287140</v>
      </c>
    </row>
    <row r="10" spans="1:6" x14ac:dyDescent="0.25">
      <c r="A10" t="str">
        <f>'Cover Page'!$A$1</f>
        <v>North Carolina Central University</v>
      </c>
      <c r="B10" s="91" t="s">
        <v>108</v>
      </c>
      <c r="C10" s="92" t="s">
        <v>0</v>
      </c>
      <c r="D10" s="42" t="s">
        <v>92</v>
      </c>
      <c r="E10" s="42" t="str">
        <f t="shared" si="0"/>
        <v>College of Arts, Social Sciences &amp; HumanitiesServices, Supplies, Materials, &amp; Equip.</v>
      </c>
      <c r="F10" s="94">
        <f>VLOOKUP(E10,'Budget Template'!$C:$G,VLOOKUP(C10,'Fund Lookup'!$A$2:$B$5,2,FALSE),FALSE)</f>
        <v>539461</v>
      </c>
    </row>
    <row r="11" spans="1:6" x14ac:dyDescent="0.25">
      <c r="A11" t="str">
        <f>'Cover Page'!$A$1</f>
        <v>North Carolina Central University</v>
      </c>
      <c r="B11" s="91" t="s">
        <v>108</v>
      </c>
      <c r="C11" s="92" t="s">
        <v>0</v>
      </c>
      <c r="D11" s="42" t="s">
        <v>13</v>
      </c>
      <c r="E11" s="42" t="str">
        <f t="shared" si="0"/>
        <v>College of Arts, Social Sciences &amp; HumanitiesScholarships &amp; Fellowships</v>
      </c>
      <c r="F11" s="94">
        <f>VLOOKUP(E11,'Budget Template'!$C:$G,VLOOKUP(C11,'Fund Lookup'!$A$2:$B$5,2,FALSE),FALSE)</f>
        <v>93225</v>
      </c>
    </row>
    <row r="12" spans="1:6" x14ac:dyDescent="0.25">
      <c r="A12" t="str">
        <f>'Cover Page'!$A$1</f>
        <v>North Carolina Central University</v>
      </c>
      <c r="B12" s="91" t="s">
        <v>108</v>
      </c>
      <c r="C12" s="92" t="s">
        <v>0</v>
      </c>
      <c r="D12" s="42" t="s">
        <v>29</v>
      </c>
      <c r="E12" s="42" t="str">
        <f t="shared" si="0"/>
        <v>College of Arts, Social Sciences &amp; HumanitiesDebt Service</v>
      </c>
      <c r="F12" s="94">
        <f>VLOOKUP(E12,'Budget Template'!$C:$G,VLOOKUP(C12,'Fund Lookup'!$A$2:$B$5,2,FALSE),FALSE)</f>
        <v>0</v>
      </c>
    </row>
    <row r="13" spans="1:6" x14ac:dyDescent="0.25">
      <c r="A13" t="str">
        <f>'Cover Page'!$A$1</f>
        <v>North Carolina Central University</v>
      </c>
      <c r="B13" s="91" t="s">
        <v>108</v>
      </c>
      <c r="C13" s="92" t="s">
        <v>0</v>
      </c>
      <c r="D13" s="42" t="s">
        <v>12</v>
      </c>
      <c r="E13" s="42" t="str">
        <f t="shared" si="0"/>
        <v>College of Arts, Social Sciences &amp; HumanitiesUtilities</v>
      </c>
      <c r="F13" s="94">
        <f>VLOOKUP(E13,'Budget Template'!$C:$G,VLOOKUP(C13,'Fund Lookup'!$A$2:$B$5,2,FALSE),FALSE)</f>
        <v>0</v>
      </c>
    </row>
    <row r="14" spans="1:6" x14ac:dyDescent="0.25">
      <c r="A14" t="str">
        <f>'Cover Page'!$A$1</f>
        <v>North Carolina Central University</v>
      </c>
      <c r="B14" s="91" t="s">
        <v>108</v>
      </c>
      <c r="C14" s="92" t="s">
        <v>0</v>
      </c>
      <c r="D14" s="42" t="s">
        <v>14</v>
      </c>
      <c r="E14" s="42" t="str">
        <f t="shared" si="0"/>
        <v>College of Arts, Social Sciences &amp; HumanitiesOther Expenses</v>
      </c>
      <c r="F14" s="94">
        <f>VLOOKUP(E14,'Budget Template'!$C:$G,VLOOKUP(C14,'Fund Lookup'!$A$2:$B$5,2,FALSE),FALSE)</f>
        <v>3391</v>
      </c>
    </row>
    <row r="15" spans="1:6" x14ac:dyDescent="0.25">
      <c r="A15" t="str">
        <f>'Cover Page'!$A$1</f>
        <v>North Carolina Central University</v>
      </c>
      <c r="B15" s="91" t="s">
        <v>108</v>
      </c>
      <c r="C15" s="92" t="s">
        <v>0</v>
      </c>
      <c r="D15" s="42" t="s">
        <v>35</v>
      </c>
      <c r="E15" s="42" t="str">
        <f t="shared" si="0"/>
        <v>College of Arts, Social Sciences &amp; HumanitiesTransfers In</v>
      </c>
      <c r="F15" s="94">
        <f>VLOOKUP(E15,'Budget Template'!$C:$G,VLOOKUP(C15,'Fund Lookup'!$A$2:$B$5,2,FALSE),FALSE)</f>
        <v>0</v>
      </c>
    </row>
    <row r="16" spans="1:6" x14ac:dyDescent="0.25">
      <c r="A16" t="str">
        <f>'Cover Page'!$A$1</f>
        <v>North Carolina Central University</v>
      </c>
      <c r="B16" s="91" t="s">
        <v>108</v>
      </c>
      <c r="C16" s="92" t="s">
        <v>0</v>
      </c>
      <c r="D16" s="42" t="s">
        <v>93</v>
      </c>
      <c r="E16" s="42" t="str">
        <f t="shared" si="0"/>
        <v>College of Arts, Social Sciences &amp; HumanitiesTransfers Out to Capital</v>
      </c>
      <c r="F16" s="94">
        <f>VLOOKUP(E16,'Budget Template'!$C:$G,VLOOKUP(C16,'Fund Lookup'!$A$2:$B$5,2,FALSE),FALSE)</f>
        <v>0</v>
      </c>
    </row>
    <row r="17" spans="1:6" x14ac:dyDescent="0.25">
      <c r="A17" t="str">
        <f>'Cover Page'!$A$1</f>
        <v>North Carolina Central University</v>
      </c>
      <c r="B17" s="91" t="s">
        <v>108</v>
      </c>
      <c r="C17" s="92" t="s">
        <v>0</v>
      </c>
      <c r="D17" s="42" t="s">
        <v>94</v>
      </c>
      <c r="E17" s="42" t="str">
        <f t="shared" si="0"/>
        <v>College of Arts, Social Sciences &amp; HumanitiesTransfers Out (Other)</v>
      </c>
      <c r="F17" s="94">
        <f>VLOOKUP(E17,'Budget Template'!$C:$G,VLOOKUP(C17,'Fund Lookup'!$A$2:$B$5,2,FALSE),FALSE)</f>
        <v>0</v>
      </c>
    </row>
    <row r="18" spans="1:6" ht="30" x14ac:dyDescent="0.25">
      <c r="A18" t="str">
        <f>'Cover Page'!$A$1</f>
        <v>North Carolina Central University</v>
      </c>
      <c r="B18" s="91" t="s">
        <v>108</v>
      </c>
      <c r="C18" s="92" t="s">
        <v>32</v>
      </c>
      <c r="D18" s="42" t="s">
        <v>33</v>
      </c>
      <c r="E18" s="42" t="str">
        <f t="shared" si="0"/>
        <v>College of Arts, Social Sciences &amp; HumanitiesState Appropriation, Tuition, &amp; Fees</v>
      </c>
      <c r="F18" s="94">
        <f>VLOOKUP(E18,'Budget Template'!$C:$G,VLOOKUP(C18,'Fund Lookup'!$A$2:$B$5,2,FALSE),FALSE)</f>
        <v>0</v>
      </c>
    </row>
    <row r="19" spans="1:6" ht="30" x14ac:dyDescent="0.25">
      <c r="A19" t="str">
        <f>'Cover Page'!$A$1</f>
        <v>North Carolina Central University</v>
      </c>
      <c r="B19" s="91" t="s">
        <v>108</v>
      </c>
      <c r="C19" s="92" t="s">
        <v>32</v>
      </c>
      <c r="D19" s="42" t="s">
        <v>4</v>
      </c>
      <c r="E19" s="42" t="str">
        <f t="shared" si="0"/>
        <v>College of Arts, Social Sciences &amp; HumanitiesSales &amp; Services</v>
      </c>
      <c r="F19" s="94">
        <f>VLOOKUP(E19,'Budget Template'!$C:$G,VLOOKUP(C19,'Fund Lookup'!$A$2:$B$5,2,FALSE),FALSE)</f>
        <v>0</v>
      </c>
    </row>
    <row r="20" spans="1:6" ht="30" x14ac:dyDescent="0.25">
      <c r="A20" t="str">
        <f>'Cover Page'!$A$1</f>
        <v>North Carolina Central University</v>
      </c>
      <c r="B20" s="91" t="s">
        <v>108</v>
      </c>
      <c r="C20" s="92" t="s">
        <v>32</v>
      </c>
      <c r="D20" s="42" t="s">
        <v>30</v>
      </c>
      <c r="E20" s="42" t="str">
        <f t="shared" si="0"/>
        <v>College of Arts, Social Sciences &amp; HumanitiesPatient Services</v>
      </c>
      <c r="F20" s="94">
        <f>VLOOKUP(E20,'Budget Template'!$C:$G,VLOOKUP(C20,'Fund Lookup'!$A$2:$B$5,2,FALSE),FALSE)</f>
        <v>0</v>
      </c>
    </row>
    <row r="21" spans="1:6" ht="30" x14ac:dyDescent="0.25">
      <c r="A21" t="str">
        <f>'Cover Page'!$A$1</f>
        <v>North Carolina Central University</v>
      </c>
      <c r="B21" s="91" t="s">
        <v>108</v>
      </c>
      <c r="C21" s="92" t="s">
        <v>32</v>
      </c>
      <c r="D21" s="42" t="s">
        <v>5</v>
      </c>
      <c r="E21" s="42" t="str">
        <f t="shared" si="0"/>
        <v>College of Arts, Social Sciences &amp; HumanitiesContracts &amp; Grants</v>
      </c>
      <c r="F21" s="94">
        <f>VLOOKUP(E21,'Budget Template'!$C:$G,VLOOKUP(C21,'Fund Lookup'!$A$2:$B$5,2,FALSE),FALSE)</f>
        <v>0</v>
      </c>
    </row>
    <row r="22" spans="1:6" ht="30" x14ac:dyDescent="0.25">
      <c r="A22" t="str">
        <f>'Cover Page'!$A$1</f>
        <v>North Carolina Central University</v>
      </c>
      <c r="B22" s="91" t="s">
        <v>108</v>
      </c>
      <c r="C22" s="92" t="s">
        <v>32</v>
      </c>
      <c r="D22" s="42" t="s">
        <v>6</v>
      </c>
      <c r="E22" s="42" t="str">
        <f t="shared" si="0"/>
        <v>College of Arts, Social Sciences &amp; HumanitiesGifts &amp; Investments</v>
      </c>
      <c r="F22" s="94">
        <f>VLOOKUP(E22,'Budget Template'!$C:$G,VLOOKUP(C22,'Fund Lookup'!$A$2:$B$5,2,FALSE),FALSE)</f>
        <v>0</v>
      </c>
    </row>
    <row r="23" spans="1:6" ht="30" x14ac:dyDescent="0.25">
      <c r="A23" t="str">
        <f>'Cover Page'!$A$1</f>
        <v>North Carolina Central University</v>
      </c>
      <c r="B23" s="91" t="s">
        <v>108</v>
      </c>
      <c r="C23" s="92" t="s">
        <v>32</v>
      </c>
      <c r="D23" s="42" t="s">
        <v>7</v>
      </c>
      <c r="E23" s="42" t="str">
        <f t="shared" si="0"/>
        <v>College of Arts, Social Sciences &amp; HumanitiesOther Revenues</v>
      </c>
      <c r="F23" s="94">
        <f>VLOOKUP(E23,'Budget Template'!$C:$G,VLOOKUP(C23,'Fund Lookup'!$A$2:$B$5,2,FALSE),FALSE)</f>
        <v>0</v>
      </c>
    </row>
    <row r="24" spans="1:6" ht="30" x14ac:dyDescent="0.25">
      <c r="A24" t="str">
        <f>'Cover Page'!$A$1</f>
        <v>North Carolina Central University</v>
      </c>
      <c r="B24" s="91" t="s">
        <v>108</v>
      </c>
      <c r="C24" s="92" t="s">
        <v>32</v>
      </c>
      <c r="D24" s="42" t="s">
        <v>10</v>
      </c>
      <c r="E24" s="42" t="str">
        <f t="shared" si="0"/>
        <v>College of Arts, Social Sciences &amp; HumanitiesSalaries and Wages</v>
      </c>
      <c r="F24" s="94">
        <f>VLOOKUP(E24,'Budget Template'!$C:$G,VLOOKUP(C24,'Fund Lookup'!$A$2:$B$5,2,FALSE),FALSE)</f>
        <v>0</v>
      </c>
    </row>
    <row r="25" spans="1:6" ht="30" x14ac:dyDescent="0.25">
      <c r="A25" t="str">
        <f>'Cover Page'!$A$1</f>
        <v>North Carolina Central University</v>
      </c>
      <c r="B25" s="91" t="s">
        <v>108</v>
      </c>
      <c r="C25" s="92" t="s">
        <v>32</v>
      </c>
      <c r="D25" s="42" t="s">
        <v>11</v>
      </c>
      <c r="E25" s="42" t="str">
        <f t="shared" si="0"/>
        <v>College of Arts, Social Sciences &amp; HumanitiesStaff Benefits</v>
      </c>
      <c r="F25" s="94">
        <f>VLOOKUP(E25,'Budget Template'!$C:$G,VLOOKUP(C25,'Fund Lookup'!$A$2:$B$5,2,FALSE),FALSE)</f>
        <v>0</v>
      </c>
    </row>
    <row r="26" spans="1:6" ht="30" x14ac:dyDescent="0.25">
      <c r="A26" t="str">
        <f>'Cover Page'!$A$1</f>
        <v>North Carolina Central University</v>
      </c>
      <c r="B26" s="91" t="s">
        <v>108</v>
      </c>
      <c r="C26" s="92" t="s">
        <v>32</v>
      </c>
      <c r="D26" s="42" t="s">
        <v>92</v>
      </c>
      <c r="E26" s="42" t="str">
        <f t="shared" si="0"/>
        <v>College of Arts, Social Sciences &amp; HumanitiesServices, Supplies, Materials, &amp; Equip.</v>
      </c>
      <c r="F26" s="94">
        <f>VLOOKUP(E26,'Budget Template'!$C:$G,VLOOKUP(C26,'Fund Lookup'!$A$2:$B$5,2,FALSE),FALSE)</f>
        <v>0</v>
      </c>
    </row>
    <row r="27" spans="1:6" ht="30" x14ac:dyDescent="0.25">
      <c r="A27" t="str">
        <f>'Cover Page'!$A$1</f>
        <v>North Carolina Central University</v>
      </c>
      <c r="B27" s="91" t="s">
        <v>108</v>
      </c>
      <c r="C27" s="92" t="s">
        <v>32</v>
      </c>
      <c r="D27" s="42" t="s">
        <v>13</v>
      </c>
      <c r="E27" s="42" t="str">
        <f t="shared" si="0"/>
        <v>College of Arts, Social Sciences &amp; HumanitiesScholarships &amp; Fellowships</v>
      </c>
      <c r="F27" s="94">
        <f>VLOOKUP(E27,'Budget Template'!$C:$G,VLOOKUP(C27,'Fund Lookup'!$A$2:$B$5,2,FALSE),FALSE)</f>
        <v>0</v>
      </c>
    </row>
    <row r="28" spans="1:6" ht="30" x14ac:dyDescent="0.25">
      <c r="A28" t="str">
        <f>'Cover Page'!$A$1</f>
        <v>North Carolina Central University</v>
      </c>
      <c r="B28" s="91" t="s">
        <v>108</v>
      </c>
      <c r="C28" s="92" t="s">
        <v>32</v>
      </c>
      <c r="D28" s="42" t="s">
        <v>29</v>
      </c>
      <c r="E28" s="42" t="str">
        <f t="shared" si="0"/>
        <v>College of Arts, Social Sciences &amp; HumanitiesDebt Service</v>
      </c>
      <c r="F28" s="94">
        <f>VLOOKUP(E28,'Budget Template'!$C:$G,VLOOKUP(C28,'Fund Lookup'!$A$2:$B$5,2,FALSE),FALSE)</f>
        <v>0</v>
      </c>
    </row>
    <row r="29" spans="1:6" ht="30" x14ac:dyDescent="0.25">
      <c r="A29" t="str">
        <f>'Cover Page'!$A$1</f>
        <v>North Carolina Central University</v>
      </c>
      <c r="B29" s="91" t="s">
        <v>108</v>
      </c>
      <c r="C29" s="92" t="s">
        <v>32</v>
      </c>
      <c r="D29" s="42" t="s">
        <v>12</v>
      </c>
      <c r="E29" s="42" t="str">
        <f t="shared" si="0"/>
        <v>College of Arts, Social Sciences &amp; HumanitiesUtilities</v>
      </c>
      <c r="F29" s="94">
        <f>VLOOKUP(E29,'Budget Template'!$C:$G,VLOOKUP(C29,'Fund Lookup'!$A$2:$B$5,2,FALSE),FALSE)</f>
        <v>0</v>
      </c>
    </row>
    <row r="30" spans="1:6" ht="30" x14ac:dyDescent="0.25">
      <c r="A30" t="str">
        <f>'Cover Page'!$A$1</f>
        <v>North Carolina Central University</v>
      </c>
      <c r="B30" s="91" t="s">
        <v>108</v>
      </c>
      <c r="C30" s="92" t="s">
        <v>32</v>
      </c>
      <c r="D30" s="42" t="s">
        <v>14</v>
      </c>
      <c r="E30" s="42" t="str">
        <f t="shared" si="0"/>
        <v>College of Arts, Social Sciences &amp; HumanitiesOther Expenses</v>
      </c>
      <c r="F30" s="94">
        <f>VLOOKUP(E30,'Budget Template'!$C:$G,VLOOKUP(C30,'Fund Lookup'!$A$2:$B$5,2,FALSE),FALSE)</f>
        <v>0</v>
      </c>
    </row>
    <row r="31" spans="1:6" ht="30" x14ac:dyDescent="0.25">
      <c r="A31" t="str">
        <f>'Cover Page'!$A$1</f>
        <v>North Carolina Central University</v>
      </c>
      <c r="B31" s="91" t="s">
        <v>108</v>
      </c>
      <c r="C31" s="92" t="s">
        <v>32</v>
      </c>
      <c r="D31" s="42" t="s">
        <v>35</v>
      </c>
      <c r="E31" s="42" t="str">
        <f t="shared" si="0"/>
        <v>College of Arts, Social Sciences &amp; HumanitiesTransfers In</v>
      </c>
      <c r="F31" s="94">
        <f>VLOOKUP(E31,'Budget Template'!$C:$G,VLOOKUP(C31,'Fund Lookup'!$A$2:$B$5,2,FALSE),FALSE)</f>
        <v>0</v>
      </c>
    </row>
    <row r="32" spans="1:6" ht="30" x14ac:dyDescent="0.25">
      <c r="A32" t="str">
        <f>'Cover Page'!$A$1</f>
        <v>North Carolina Central University</v>
      </c>
      <c r="B32" s="91" t="s">
        <v>108</v>
      </c>
      <c r="C32" s="92" t="s">
        <v>32</v>
      </c>
      <c r="D32" s="42" t="s">
        <v>93</v>
      </c>
      <c r="E32" s="42" t="str">
        <f t="shared" si="0"/>
        <v>College of Arts, Social Sciences &amp; HumanitiesTransfers Out to Capital</v>
      </c>
      <c r="F32" s="94">
        <f>VLOOKUP(E32,'Budget Template'!$C:$G,VLOOKUP(C32,'Fund Lookup'!$A$2:$B$5,2,FALSE),FALSE)</f>
        <v>0</v>
      </c>
    </row>
    <row r="33" spans="1:6" ht="30" x14ac:dyDescent="0.25">
      <c r="A33" t="str">
        <f>'Cover Page'!$A$1</f>
        <v>North Carolina Central University</v>
      </c>
      <c r="B33" s="91" t="s">
        <v>108</v>
      </c>
      <c r="C33" s="92" t="s">
        <v>32</v>
      </c>
      <c r="D33" s="42" t="s">
        <v>94</v>
      </c>
      <c r="E33" s="42" t="str">
        <f t="shared" si="0"/>
        <v>College of Arts, Social Sciences &amp; HumanitiesTransfers Out (Other)</v>
      </c>
      <c r="F33" s="94">
        <f>VLOOKUP(E33,'Budget Template'!$C:$G,VLOOKUP(C33,'Fund Lookup'!$A$2:$B$5,2,FALSE),FALSE)</f>
        <v>0</v>
      </c>
    </row>
    <row r="34" spans="1:6" x14ac:dyDescent="0.25">
      <c r="A34" t="str">
        <f>'Cover Page'!$A$1</f>
        <v>North Carolina Central University</v>
      </c>
      <c r="B34" s="91" t="s">
        <v>108</v>
      </c>
      <c r="C34" s="92" t="s">
        <v>86</v>
      </c>
      <c r="D34" s="42" t="s">
        <v>33</v>
      </c>
      <c r="E34" s="42" t="str">
        <f t="shared" si="0"/>
        <v>College of Arts, Social Sciences &amp; HumanitiesState Appropriation, Tuition, &amp; Fees</v>
      </c>
      <c r="F34" s="94">
        <f>VLOOKUP(E34,'Budget Template'!$C:$G,VLOOKUP(C34,'Fund Lookup'!$A$2:$B$5,2,FALSE),FALSE)</f>
        <v>0</v>
      </c>
    </row>
    <row r="35" spans="1:6" x14ac:dyDescent="0.25">
      <c r="A35" t="str">
        <f>'Cover Page'!$A$1</f>
        <v>North Carolina Central University</v>
      </c>
      <c r="B35" s="91" t="s">
        <v>108</v>
      </c>
      <c r="C35" s="92" t="s">
        <v>86</v>
      </c>
      <c r="D35" s="42" t="s">
        <v>4</v>
      </c>
      <c r="E35" s="42" t="str">
        <f t="shared" si="0"/>
        <v>College of Arts, Social Sciences &amp; HumanitiesSales &amp; Services</v>
      </c>
      <c r="F35" s="94">
        <f>VLOOKUP(E35,'Budget Template'!$C:$G,VLOOKUP(C35,'Fund Lookup'!$A$2:$B$5,2,FALSE),FALSE)</f>
        <v>0</v>
      </c>
    </row>
    <row r="36" spans="1:6" x14ac:dyDescent="0.25">
      <c r="A36" t="str">
        <f>'Cover Page'!$A$1</f>
        <v>North Carolina Central University</v>
      </c>
      <c r="B36" s="91" t="s">
        <v>108</v>
      </c>
      <c r="C36" s="92" t="s">
        <v>86</v>
      </c>
      <c r="D36" s="42" t="s">
        <v>30</v>
      </c>
      <c r="E36" s="42" t="str">
        <f t="shared" si="0"/>
        <v>College of Arts, Social Sciences &amp; HumanitiesPatient Services</v>
      </c>
      <c r="F36" s="94">
        <f>VLOOKUP(E36,'Budget Template'!$C:$G,VLOOKUP(C36,'Fund Lookup'!$A$2:$B$5,2,FALSE),FALSE)</f>
        <v>0</v>
      </c>
    </row>
    <row r="37" spans="1:6" x14ac:dyDescent="0.25">
      <c r="A37" t="str">
        <f>'Cover Page'!$A$1</f>
        <v>North Carolina Central University</v>
      </c>
      <c r="B37" s="91" t="s">
        <v>108</v>
      </c>
      <c r="C37" s="92" t="s">
        <v>86</v>
      </c>
      <c r="D37" s="42" t="s">
        <v>5</v>
      </c>
      <c r="E37" s="42" t="str">
        <f t="shared" si="0"/>
        <v>College of Arts, Social Sciences &amp; HumanitiesContracts &amp; Grants</v>
      </c>
      <c r="F37" s="94">
        <f>VLOOKUP(E37,'Budget Template'!$C:$G,VLOOKUP(C37,'Fund Lookup'!$A$2:$B$5,2,FALSE),FALSE)</f>
        <v>0</v>
      </c>
    </row>
    <row r="38" spans="1:6" x14ac:dyDescent="0.25">
      <c r="A38" t="str">
        <f>'Cover Page'!$A$1</f>
        <v>North Carolina Central University</v>
      </c>
      <c r="B38" s="91" t="s">
        <v>108</v>
      </c>
      <c r="C38" s="92" t="s">
        <v>86</v>
      </c>
      <c r="D38" s="42" t="s">
        <v>6</v>
      </c>
      <c r="E38" s="42" t="str">
        <f t="shared" si="0"/>
        <v>College of Arts, Social Sciences &amp; HumanitiesGifts &amp; Investments</v>
      </c>
      <c r="F38" s="94">
        <f>VLOOKUP(E38,'Budget Template'!$C:$G,VLOOKUP(C38,'Fund Lookup'!$A$2:$B$5,2,FALSE),FALSE)</f>
        <v>0</v>
      </c>
    </row>
    <row r="39" spans="1:6" x14ac:dyDescent="0.25">
      <c r="A39" t="str">
        <f>'Cover Page'!$A$1</f>
        <v>North Carolina Central University</v>
      </c>
      <c r="B39" s="91" t="s">
        <v>108</v>
      </c>
      <c r="C39" s="92" t="s">
        <v>86</v>
      </c>
      <c r="D39" s="42" t="s">
        <v>7</v>
      </c>
      <c r="E39" s="42" t="str">
        <f t="shared" si="0"/>
        <v>College of Arts, Social Sciences &amp; HumanitiesOther Revenues</v>
      </c>
      <c r="F39" s="94">
        <f>VLOOKUP(E39,'Budget Template'!$C:$G,VLOOKUP(C39,'Fund Lookup'!$A$2:$B$5,2,FALSE),FALSE)</f>
        <v>0</v>
      </c>
    </row>
    <row r="40" spans="1:6" x14ac:dyDescent="0.25">
      <c r="A40" t="str">
        <f>'Cover Page'!$A$1</f>
        <v>North Carolina Central University</v>
      </c>
      <c r="B40" s="91" t="s">
        <v>108</v>
      </c>
      <c r="C40" s="92" t="s">
        <v>86</v>
      </c>
      <c r="D40" s="42" t="s">
        <v>10</v>
      </c>
      <c r="E40" s="42" t="str">
        <f t="shared" si="0"/>
        <v>College of Arts, Social Sciences &amp; HumanitiesSalaries and Wages</v>
      </c>
      <c r="F40" s="94">
        <f>VLOOKUP(E40,'Budget Template'!$C:$G,VLOOKUP(C40,'Fund Lookup'!$A$2:$B$5,2,FALSE),FALSE)</f>
        <v>0</v>
      </c>
    </row>
    <row r="41" spans="1:6" x14ac:dyDescent="0.25">
      <c r="A41" t="str">
        <f>'Cover Page'!$A$1</f>
        <v>North Carolina Central University</v>
      </c>
      <c r="B41" s="91" t="s">
        <v>108</v>
      </c>
      <c r="C41" s="92" t="s">
        <v>86</v>
      </c>
      <c r="D41" s="42" t="s">
        <v>11</v>
      </c>
      <c r="E41" s="42" t="str">
        <f t="shared" si="0"/>
        <v>College of Arts, Social Sciences &amp; HumanitiesStaff Benefits</v>
      </c>
      <c r="F41" s="94">
        <f>VLOOKUP(E41,'Budget Template'!$C:$G,VLOOKUP(C41,'Fund Lookup'!$A$2:$B$5,2,FALSE),FALSE)</f>
        <v>0</v>
      </c>
    </row>
    <row r="42" spans="1:6" x14ac:dyDescent="0.25">
      <c r="A42" t="str">
        <f>'Cover Page'!$A$1</f>
        <v>North Carolina Central University</v>
      </c>
      <c r="B42" s="91" t="s">
        <v>108</v>
      </c>
      <c r="C42" s="92" t="s">
        <v>86</v>
      </c>
      <c r="D42" s="42" t="s">
        <v>92</v>
      </c>
      <c r="E42" s="42" t="str">
        <f t="shared" si="0"/>
        <v>College of Arts, Social Sciences &amp; HumanitiesServices, Supplies, Materials, &amp; Equip.</v>
      </c>
      <c r="F42" s="94">
        <f>VLOOKUP(E42,'Budget Template'!$C:$G,VLOOKUP(C42,'Fund Lookup'!$A$2:$B$5,2,FALSE),FALSE)</f>
        <v>4683</v>
      </c>
    </row>
    <row r="43" spans="1:6" x14ac:dyDescent="0.25">
      <c r="A43" t="str">
        <f>'Cover Page'!$A$1</f>
        <v>North Carolina Central University</v>
      </c>
      <c r="B43" s="91" t="s">
        <v>108</v>
      </c>
      <c r="C43" s="92" t="s">
        <v>86</v>
      </c>
      <c r="D43" s="42" t="s">
        <v>13</v>
      </c>
      <c r="E43" s="42" t="str">
        <f t="shared" si="0"/>
        <v>College of Arts, Social Sciences &amp; HumanitiesScholarships &amp; Fellowships</v>
      </c>
      <c r="F43" s="94">
        <f>VLOOKUP(E43,'Budget Template'!$C:$G,VLOOKUP(C43,'Fund Lookup'!$A$2:$B$5,2,FALSE),FALSE)</f>
        <v>0</v>
      </c>
    </row>
    <row r="44" spans="1:6" x14ac:dyDescent="0.25">
      <c r="A44" t="str">
        <f>'Cover Page'!$A$1</f>
        <v>North Carolina Central University</v>
      </c>
      <c r="B44" s="91" t="s">
        <v>108</v>
      </c>
      <c r="C44" s="92" t="s">
        <v>86</v>
      </c>
      <c r="D44" s="42" t="s">
        <v>29</v>
      </c>
      <c r="E44" s="42" t="str">
        <f t="shared" si="0"/>
        <v>College of Arts, Social Sciences &amp; HumanitiesDebt Service</v>
      </c>
      <c r="F44" s="94">
        <f>VLOOKUP(E44,'Budget Template'!$C:$G,VLOOKUP(C44,'Fund Lookup'!$A$2:$B$5,2,FALSE),FALSE)</f>
        <v>0</v>
      </c>
    </row>
    <row r="45" spans="1:6" x14ac:dyDescent="0.25">
      <c r="A45" t="str">
        <f>'Cover Page'!$A$1</f>
        <v>North Carolina Central University</v>
      </c>
      <c r="B45" s="91" t="s">
        <v>108</v>
      </c>
      <c r="C45" s="92" t="s">
        <v>86</v>
      </c>
      <c r="D45" s="42" t="s">
        <v>12</v>
      </c>
      <c r="E45" s="42" t="str">
        <f t="shared" si="0"/>
        <v>College of Arts, Social Sciences &amp; HumanitiesUtilities</v>
      </c>
      <c r="F45" s="94">
        <f>VLOOKUP(E45,'Budget Template'!$C:$G,VLOOKUP(C45,'Fund Lookup'!$A$2:$B$5,2,FALSE),FALSE)</f>
        <v>0</v>
      </c>
    </row>
    <row r="46" spans="1:6" x14ac:dyDescent="0.25">
      <c r="A46" t="str">
        <f>'Cover Page'!$A$1</f>
        <v>North Carolina Central University</v>
      </c>
      <c r="B46" s="91" t="s">
        <v>108</v>
      </c>
      <c r="C46" s="92" t="s">
        <v>86</v>
      </c>
      <c r="D46" s="42" t="s">
        <v>14</v>
      </c>
      <c r="E46" s="42" t="str">
        <f t="shared" si="0"/>
        <v>College of Arts, Social Sciences &amp; HumanitiesOther Expenses</v>
      </c>
      <c r="F46" s="94">
        <f>VLOOKUP(E46,'Budget Template'!$C:$G,VLOOKUP(C46,'Fund Lookup'!$A$2:$B$5,2,FALSE),FALSE)</f>
        <v>0</v>
      </c>
    </row>
    <row r="47" spans="1:6" x14ac:dyDescent="0.25">
      <c r="A47" t="str">
        <f>'Cover Page'!$A$1</f>
        <v>North Carolina Central University</v>
      </c>
      <c r="B47" s="91" t="s">
        <v>108</v>
      </c>
      <c r="C47" s="92" t="s">
        <v>86</v>
      </c>
      <c r="D47" s="42" t="s">
        <v>35</v>
      </c>
      <c r="E47" s="42" t="str">
        <f t="shared" si="0"/>
        <v>College of Arts, Social Sciences &amp; HumanitiesTransfers In</v>
      </c>
      <c r="F47" s="94">
        <f>VLOOKUP(E47,'Budget Template'!$C:$G,VLOOKUP(C47,'Fund Lookup'!$A$2:$B$5,2,FALSE),FALSE)</f>
        <v>0</v>
      </c>
    </row>
    <row r="48" spans="1:6" x14ac:dyDescent="0.25">
      <c r="A48" t="str">
        <f>'Cover Page'!$A$1</f>
        <v>North Carolina Central University</v>
      </c>
      <c r="B48" s="91" t="s">
        <v>108</v>
      </c>
      <c r="C48" s="92" t="s">
        <v>86</v>
      </c>
      <c r="D48" s="42" t="s">
        <v>93</v>
      </c>
      <c r="E48" s="42" t="str">
        <f t="shared" si="0"/>
        <v>College of Arts, Social Sciences &amp; HumanitiesTransfers Out to Capital</v>
      </c>
      <c r="F48" s="94">
        <f>VLOOKUP(E48,'Budget Template'!$C:$G,VLOOKUP(C48,'Fund Lookup'!$A$2:$B$5,2,FALSE),FALSE)</f>
        <v>0</v>
      </c>
    </row>
    <row r="49" spans="1:6" x14ac:dyDescent="0.25">
      <c r="A49" t="str">
        <f>'Cover Page'!$A$1</f>
        <v>North Carolina Central University</v>
      </c>
      <c r="B49" s="91" t="s">
        <v>108</v>
      </c>
      <c r="C49" s="92" t="s">
        <v>86</v>
      </c>
      <c r="D49" s="42" t="s">
        <v>94</v>
      </c>
      <c r="E49" s="42" t="str">
        <f t="shared" si="0"/>
        <v>College of Arts, Social Sciences &amp; HumanitiesTransfers Out (Other)</v>
      </c>
      <c r="F49" s="94">
        <f>VLOOKUP(E49,'Budget Template'!$C:$G,VLOOKUP(C49,'Fund Lookup'!$A$2:$B$5,2,FALSE),FALSE)</f>
        <v>0</v>
      </c>
    </row>
    <row r="50" spans="1:6" x14ac:dyDescent="0.25">
      <c r="A50" t="str">
        <f>'Cover Page'!$A$1</f>
        <v>North Carolina Central University</v>
      </c>
      <c r="B50" s="91" t="s">
        <v>108</v>
      </c>
      <c r="C50" s="92" t="s">
        <v>28</v>
      </c>
      <c r="D50" s="42" t="s">
        <v>33</v>
      </c>
      <c r="E50" s="42" t="str">
        <f t="shared" si="0"/>
        <v>College of Arts, Social Sciences &amp; HumanitiesState Appropriation, Tuition, &amp; Fees</v>
      </c>
      <c r="F50" s="94">
        <f>VLOOKUP(E50,'Budget Template'!$C:$G,VLOOKUP(C50,'Fund Lookup'!$A$2:$B$5,2,FALSE),FALSE)</f>
        <v>402121</v>
      </c>
    </row>
    <row r="51" spans="1:6" x14ac:dyDescent="0.25">
      <c r="A51" t="str">
        <f>'Cover Page'!$A$1</f>
        <v>North Carolina Central University</v>
      </c>
      <c r="B51" s="91" t="s">
        <v>108</v>
      </c>
      <c r="C51" s="92" t="s">
        <v>28</v>
      </c>
      <c r="D51" s="42" t="s">
        <v>4</v>
      </c>
      <c r="E51" s="42" t="str">
        <f t="shared" si="0"/>
        <v>College of Arts, Social Sciences &amp; HumanitiesSales &amp; Services</v>
      </c>
      <c r="F51" s="94">
        <f>VLOOKUP(E51,'Budget Template'!$C:$G,VLOOKUP(C51,'Fund Lookup'!$A$2:$B$5,2,FALSE),FALSE)</f>
        <v>334455</v>
      </c>
    </row>
    <row r="52" spans="1:6" x14ac:dyDescent="0.25">
      <c r="A52" t="str">
        <f>'Cover Page'!$A$1</f>
        <v>North Carolina Central University</v>
      </c>
      <c r="B52" s="91" t="s">
        <v>108</v>
      </c>
      <c r="C52" s="92" t="s">
        <v>28</v>
      </c>
      <c r="D52" s="42" t="s">
        <v>30</v>
      </c>
      <c r="E52" s="42" t="str">
        <f t="shared" si="0"/>
        <v>College of Arts, Social Sciences &amp; HumanitiesPatient Services</v>
      </c>
      <c r="F52" s="94">
        <f>VLOOKUP(E52,'Budget Template'!$C:$G,VLOOKUP(C52,'Fund Lookup'!$A$2:$B$5,2,FALSE),FALSE)</f>
        <v>0</v>
      </c>
    </row>
    <row r="53" spans="1:6" x14ac:dyDescent="0.25">
      <c r="A53" t="str">
        <f>'Cover Page'!$A$1</f>
        <v>North Carolina Central University</v>
      </c>
      <c r="B53" s="91" t="s">
        <v>108</v>
      </c>
      <c r="C53" s="92" t="s">
        <v>28</v>
      </c>
      <c r="D53" s="42" t="s">
        <v>5</v>
      </c>
      <c r="E53" s="42" t="str">
        <f t="shared" si="0"/>
        <v>College of Arts, Social Sciences &amp; HumanitiesContracts &amp; Grants</v>
      </c>
      <c r="F53" s="94">
        <f>VLOOKUP(E53,'Budget Template'!$C:$G,VLOOKUP(C53,'Fund Lookup'!$A$2:$B$5,2,FALSE),FALSE)</f>
        <v>0</v>
      </c>
    </row>
    <row r="54" spans="1:6" x14ac:dyDescent="0.25">
      <c r="A54" t="str">
        <f>'Cover Page'!$A$1</f>
        <v>North Carolina Central University</v>
      </c>
      <c r="B54" s="91" t="s">
        <v>108</v>
      </c>
      <c r="C54" s="92" t="s">
        <v>28</v>
      </c>
      <c r="D54" s="42" t="s">
        <v>6</v>
      </c>
      <c r="E54" s="42" t="str">
        <f t="shared" si="0"/>
        <v>College of Arts, Social Sciences &amp; HumanitiesGifts &amp; Investments</v>
      </c>
      <c r="F54" s="94">
        <f>VLOOKUP(E54,'Budget Template'!$C:$G,VLOOKUP(C54,'Fund Lookup'!$A$2:$B$5,2,FALSE),FALSE)</f>
        <v>0</v>
      </c>
    </row>
    <row r="55" spans="1:6" x14ac:dyDescent="0.25">
      <c r="A55" t="str">
        <f>'Cover Page'!$A$1</f>
        <v>North Carolina Central University</v>
      </c>
      <c r="B55" s="91" t="s">
        <v>108</v>
      </c>
      <c r="C55" s="92" t="s">
        <v>28</v>
      </c>
      <c r="D55" s="42" t="s">
        <v>7</v>
      </c>
      <c r="E55" s="42" t="str">
        <f t="shared" si="0"/>
        <v>College of Arts, Social Sciences &amp; HumanitiesOther Revenues</v>
      </c>
      <c r="F55" s="94">
        <f>VLOOKUP(E55,'Budget Template'!$C:$G,VLOOKUP(C55,'Fund Lookup'!$A$2:$B$5,2,FALSE),FALSE)</f>
        <v>0</v>
      </c>
    </row>
    <row r="56" spans="1:6" x14ac:dyDescent="0.25">
      <c r="A56" t="str">
        <f>'Cover Page'!$A$1</f>
        <v>North Carolina Central University</v>
      </c>
      <c r="B56" s="91" t="s">
        <v>108</v>
      </c>
      <c r="C56" s="92" t="s">
        <v>28</v>
      </c>
      <c r="D56" s="42" t="s">
        <v>10</v>
      </c>
      <c r="E56" s="42" t="str">
        <f t="shared" si="0"/>
        <v>College of Arts, Social Sciences &amp; HumanitiesSalaries and Wages</v>
      </c>
      <c r="F56" s="94">
        <f>VLOOKUP(E56,'Budget Template'!$C:$G,VLOOKUP(C56,'Fund Lookup'!$A$2:$B$5,2,FALSE),FALSE)</f>
        <v>227939</v>
      </c>
    </row>
    <row r="57" spans="1:6" x14ac:dyDescent="0.25">
      <c r="A57" t="str">
        <f>'Cover Page'!$A$1</f>
        <v>North Carolina Central University</v>
      </c>
      <c r="B57" s="91" t="s">
        <v>108</v>
      </c>
      <c r="C57" s="92" t="s">
        <v>28</v>
      </c>
      <c r="D57" s="42" t="s">
        <v>11</v>
      </c>
      <c r="E57" s="42" t="str">
        <f t="shared" si="0"/>
        <v>College of Arts, Social Sciences &amp; HumanitiesStaff Benefits</v>
      </c>
      <c r="F57" s="94">
        <f>VLOOKUP(E57,'Budget Template'!$C:$G,VLOOKUP(C57,'Fund Lookup'!$A$2:$B$5,2,FALSE),FALSE)</f>
        <v>71531</v>
      </c>
    </row>
    <row r="58" spans="1:6" x14ac:dyDescent="0.25">
      <c r="A58" t="str">
        <f>'Cover Page'!$A$1</f>
        <v>North Carolina Central University</v>
      </c>
      <c r="B58" s="91" t="s">
        <v>108</v>
      </c>
      <c r="C58" s="92" t="s">
        <v>28</v>
      </c>
      <c r="D58" s="42" t="s">
        <v>92</v>
      </c>
      <c r="E58" s="42" t="str">
        <f t="shared" si="0"/>
        <v>College of Arts, Social Sciences &amp; HumanitiesServices, Supplies, Materials, &amp; Equip.</v>
      </c>
      <c r="F58" s="94">
        <f>VLOOKUP(E58,'Budget Template'!$C:$G,VLOOKUP(C58,'Fund Lookup'!$A$2:$B$5,2,FALSE),FALSE)</f>
        <v>373052</v>
      </c>
    </row>
    <row r="59" spans="1:6" x14ac:dyDescent="0.25">
      <c r="A59" t="str">
        <f>'Cover Page'!$A$1</f>
        <v>North Carolina Central University</v>
      </c>
      <c r="B59" s="91" t="s">
        <v>108</v>
      </c>
      <c r="C59" s="92" t="s">
        <v>28</v>
      </c>
      <c r="D59" s="42" t="s">
        <v>13</v>
      </c>
      <c r="E59" s="42" t="str">
        <f t="shared" si="0"/>
        <v>College of Arts, Social Sciences &amp; HumanitiesScholarships &amp; Fellowships</v>
      </c>
      <c r="F59" s="94">
        <f>VLOOKUP(E59,'Budget Template'!$C:$G,VLOOKUP(C59,'Fund Lookup'!$A$2:$B$5,2,FALSE),FALSE)</f>
        <v>0</v>
      </c>
    </row>
    <row r="60" spans="1:6" x14ac:dyDescent="0.25">
      <c r="A60" t="str">
        <f>'Cover Page'!$A$1</f>
        <v>North Carolina Central University</v>
      </c>
      <c r="B60" s="91" t="s">
        <v>108</v>
      </c>
      <c r="C60" s="92" t="s">
        <v>28</v>
      </c>
      <c r="D60" s="42" t="s">
        <v>29</v>
      </c>
      <c r="E60" s="42" t="str">
        <f t="shared" si="0"/>
        <v>College of Arts, Social Sciences &amp; HumanitiesDebt Service</v>
      </c>
      <c r="F60" s="94">
        <f>VLOOKUP(E60,'Budget Template'!$C:$G,VLOOKUP(C60,'Fund Lookup'!$A$2:$B$5,2,FALSE),FALSE)</f>
        <v>0</v>
      </c>
    </row>
    <row r="61" spans="1:6" x14ac:dyDescent="0.25">
      <c r="A61" t="str">
        <f>'Cover Page'!$A$1</f>
        <v>North Carolina Central University</v>
      </c>
      <c r="B61" s="91" t="s">
        <v>108</v>
      </c>
      <c r="C61" s="92" t="s">
        <v>28</v>
      </c>
      <c r="D61" s="42" t="s">
        <v>12</v>
      </c>
      <c r="E61" s="42" t="str">
        <f t="shared" si="0"/>
        <v>College of Arts, Social Sciences &amp; HumanitiesUtilities</v>
      </c>
      <c r="F61" s="94">
        <f>VLOOKUP(E61,'Budget Template'!$C:$G,VLOOKUP(C61,'Fund Lookup'!$A$2:$B$5,2,FALSE),FALSE)</f>
        <v>0</v>
      </c>
    </row>
    <row r="62" spans="1:6" x14ac:dyDescent="0.25">
      <c r="A62" t="str">
        <f>'Cover Page'!$A$1</f>
        <v>North Carolina Central University</v>
      </c>
      <c r="B62" s="91" t="s">
        <v>108</v>
      </c>
      <c r="C62" s="92" t="s">
        <v>28</v>
      </c>
      <c r="D62" s="42" t="s">
        <v>14</v>
      </c>
      <c r="E62" s="42" t="str">
        <f t="shared" si="0"/>
        <v>College of Arts, Social Sciences &amp; HumanitiesOther Expenses</v>
      </c>
      <c r="F62" s="94">
        <f>VLOOKUP(E62,'Budget Template'!$C:$G,VLOOKUP(C62,'Fund Lookup'!$A$2:$B$5,2,FALSE),FALSE)</f>
        <v>0</v>
      </c>
    </row>
    <row r="63" spans="1:6" x14ac:dyDescent="0.25">
      <c r="A63" t="str">
        <f>'Cover Page'!$A$1</f>
        <v>North Carolina Central University</v>
      </c>
      <c r="B63" s="91" t="s">
        <v>108</v>
      </c>
      <c r="C63" s="92" t="s">
        <v>28</v>
      </c>
      <c r="D63" s="42" t="s">
        <v>35</v>
      </c>
      <c r="E63" s="42" t="str">
        <f t="shared" si="0"/>
        <v>College of Arts, Social Sciences &amp; HumanitiesTransfers In</v>
      </c>
      <c r="F63" s="94">
        <f>VLOOKUP(E63,'Budget Template'!$C:$G,VLOOKUP(C63,'Fund Lookup'!$A$2:$B$5,2,FALSE),FALSE)</f>
        <v>0</v>
      </c>
    </row>
    <row r="64" spans="1:6" x14ac:dyDescent="0.25">
      <c r="A64" t="str">
        <f>'Cover Page'!$A$1</f>
        <v>North Carolina Central University</v>
      </c>
      <c r="B64" s="91" t="s">
        <v>108</v>
      </c>
      <c r="C64" s="92" t="s">
        <v>28</v>
      </c>
      <c r="D64" s="42" t="s">
        <v>93</v>
      </c>
      <c r="E64" s="42" t="str">
        <f t="shared" si="0"/>
        <v>College of Arts, Social Sciences &amp; HumanitiesTransfers Out to Capital</v>
      </c>
      <c r="F64" s="94">
        <f>VLOOKUP(E64,'Budget Template'!$C:$G,VLOOKUP(C64,'Fund Lookup'!$A$2:$B$5,2,FALSE),FALSE)</f>
        <v>0</v>
      </c>
    </row>
    <row r="65" spans="1:6" x14ac:dyDescent="0.25">
      <c r="A65" t="str">
        <f>'Cover Page'!$A$1</f>
        <v>North Carolina Central University</v>
      </c>
      <c r="B65" s="91" t="s">
        <v>108</v>
      </c>
      <c r="C65" s="92" t="s">
        <v>28</v>
      </c>
      <c r="D65" s="42" t="s">
        <v>94</v>
      </c>
      <c r="E65" s="42" t="str">
        <f t="shared" si="0"/>
        <v>College of Arts, Social Sciences &amp; HumanitiesTransfers Out (Other)</v>
      </c>
      <c r="F65" s="94">
        <f>VLOOKUP(E65,'Budget Template'!$C:$G,VLOOKUP(C65,'Fund Lookup'!$A$2:$B$5,2,FALSE),FALSE)</f>
        <v>64054</v>
      </c>
    </row>
    <row r="66" spans="1:6" x14ac:dyDescent="0.25">
      <c r="A66" t="str">
        <f>'Cover Page'!$A$1</f>
        <v>North Carolina Central University</v>
      </c>
      <c r="B66" s="91" t="s">
        <v>109</v>
      </c>
      <c r="C66" s="92" t="s">
        <v>0</v>
      </c>
      <c r="D66" s="42" t="s">
        <v>33</v>
      </c>
      <c r="E66" s="42" t="str">
        <f t="shared" si="0"/>
        <v>College of Health &amp; SciencesState Appropriation, Tuition, &amp; Fees</v>
      </c>
      <c r="F66" s="94">
        <f>VLOOKUP(E66,'Budget Template'!$C:$G,VLOOKUP(C66,'Fund Lookup'!$A$2:$B$5,2,FALSE),FALSE)</f>
        <v>14294733</v>
      </c>
    </row>
    <row r="67" spans="1:6" x14ac:dyDescent="0.25">
      <c r="A67" t="str">
        <f>'Cover Page'!$A$1</f>
        <v>North Carolina Central University</v>
      </c>
      <c r="B67" s="91" t="s">
        <v>109</v>
      </c>
      <c r="C67" s="92" t="s">
        <v>0</v>
      </c>
      <c r="D67" s="42" t="s">
        <v>4</v>
      </c>
      <c r="E67" s="42" t="str">
        <f t="shared" ref="E67:E130" si="1">B67&amp;D67</f>
        <v>College of Health &amp; SciencesSales &amp; Services</v>
      </c>
      <c r="F67" s="94">
        <f>VLOOKUP(E67,'Budget Template'!$C:$G,VLOOKUP(C67,'Fund Lookup'!$A$2:$B$5,2,FALSE),FALSE)</f>
        <v>0</v>
      </c>
    </row>
    <row r="68" spans="1:6" x14ac:dyDescent="0.25">
      <c r="A68" t="str">
        <f>'Cover Page'!$A$1</f>
        <v>North Carolina Central University</v>
      </c>
      <c r="B68" s="91" t="s">
        <v>109</v>
      </c>
      <c r="C68" s="92" t="s">
        <v>0</v>
      </c>
      <c r="D68" s="42" t="s">
        <v>30</v>
      </c>
      <c r="E68" s="42" t="str">
        <f t="shared" si="1"/>
        <v>College of Health &amp; SciencesPatient Services</v>
      </c>
      <c r="F68" s="94">
        <f>VLOOKUP(E68,'Budget Template'!$C:$G,VLOOKUP(C68,'Fund Lookup'!$A$2:$B$5,2,FALSE),FALSE)</f>
        <v>0</v>
      </c>
    </row>
    <row r="69" spans="1:6" x14ac:dyDescent="0.25">
      <c r="A69" t="str">
        <f>'Cover Page'!$A$1</f>
        <v>North Carolina Central University</v>
      </c>
      <c r="B69" s="91" t="s">
        <v>109</v>
      </c>
      <c r="C69" s="92" t="s">
        <v>0</v>
      </c>
      <c r="D69" s="42" t="s">
        <v>5</v>
      </c>
      <c r="E69" s="42" t="str">
        <f t="shared" si="1"/>
        <v>College of Health &amp; SciencesContracts &amp; Grants</v>
      </c>
      <c r="F69" s="94">
        <f>VLOOKUP(E69,'Budget Template'!$C:$G,VLOOKUP(C69,'Fund Lookup'!$A$2:$B$5,2,FALSE),FALSE)</f>
        <v>0</v>
      </c>
    </row>
    <row r="70" spans="1:6" x14ac:dyDescent="0.25">
      <c r="A70" t="str">
        <f>'Cover Page'!$A$1</f>
        <v>North Carolina Central University</v>
      </c>
      <c r="B70" s="91" t="s">
        <v>109</v>
      </c>
      <c r="C70" s="92" t="s">
        <v>0</v>
      </c>
      <c r="D70" s="42" t="s">
        <v>6</v>
      </c>
      <c r="E70" s="42" t="str">
        <f t="shared" si="1"/>
        <v>College of Health &amp; SciencesGifts &amp; Investments</v>
      </c>
      <c r="F70" s="94">
        <f>VLOOKUP(E70,'Budget Template'!$C:$G,VLOOKUP(C70,'Fund Lookup'!$A$2:$B$5,2,FALSE),FALSE)</f>
        <v>0</v>
      </c>
    </row>
    <row r="71" spans="1:6" x14ac:dyDescent="0.25">
      <c r="A71" t="str">
        <f>'Cover Page'!$A$1</f>
        <v>North Carolina Central University</v>
      </c>
      <c r="B71" s="91" t="s">
        <v>109</v>
      </c>
      <c r="C71" s="92" t="s">
        <v>0</v>
      </c>
      <c r="D71" s="42" t="s">
        <v>7</v>
      </c>
      <c r="E71" s="42" t="str">
        <f t="shared" si="1"/>
        <v>College of Health &amp; SciencesOther Revenues</v>
      </c>
      <c r="F71" s="94">
        <f>VLOOKUP(E71,'Budget Template'!$C:$G,VLOOKUP(C71,'Fund Lookup'!$A$2:$B$5,2,FALSE),FALSE)</f>
        <v>0</v>
      </c>
    </row>
    <row r="72" spans="1:6" x14ac:dyDescent="0.25">
      <c r="A72" t="str">
        <f>'Cover Page'!$A$1</f>
        <v>North Carolina Central University</v>
      </c>
      <c r="B72" s="91" t="s">
        <v>109</v>
      </c>
      <c r="C72" s="92" t="s">
        <v>0</v>
      </c>
      <c r="D72" s="42" t="s">
        <v>10</v>
      </c>
      <c r="E72" s="42" t="str">
        <f t="shared" si="1"/>
        <v>College of Health &amp; SciencesSalaries and Wages</v>
      </c>
      <c r="F72" s="94">
        <f>VLOOKUP(E72,'Budget Template'!$C:$G,VLOOKUP(C72,'Fund Lookup'!$A$2:$B$5,2,FALSE),FALSE)</f>
        <v>11276450</v>
      </c>
    </row>
    <row r="73" spans="1:6" x14ac:dyDescent="0.25">
      <c r="A73" t="str">
        <f>'Cover Page'!$A$1</f>
        <v>North Carolina Central University</v>
      </c>
      <c r="B73" s="91" t="s">
        <v>109</v>
      </c>
      <c r="C73" s="92" t="s">
        <v>0</v>
      </c>
      <c r="D73" s="42" t="s">
        <v>11</v>
      </c>
      <c r="E73" s="42" t="str">
        <f t="shared" si="1"/>
        <v>College of Health &amp; SciencesStaff Benefits</v>
      </c>
      <c r="F73" s="94">
        <f>VLOOKUP(E73,'Budget Template'!$C:$G,VLOOKUP(C73,'Fund Lookup'!$A$2:$B$5,2,FALSE),FALSE)</f>
        <v>2582658</v>
      </c>
    </row>
    <row r="74" spans="1:6" x14ac:dyDescent="0.25">
      <c r="A74" t="str">
        <f>'Cover Page'!$A$1</f>
        <v>North Carolina Central University</v>
      </c>
      <c r="B74" s="91" t="s">
        <v>109</v>
      </c>
      <c r="C74" s="92" t="s">
        <v>0</v>
      </c>
      <c r="D74" s="42" t="s">
        <v>92</v>
      </c>
      <c r="E74" s="42" t="str">
        <f t="shared" si="1"/>
        <v>College of Health &amp; SciencesServices, Supplies, Materials, &amp; Equip.</v>
      </c>
      <c r="F74" s="94">
        <f>VLOOKUP(E74,'Budget Template'!$C:$G,VLOOKUP(C74,'Fund Lookup'!$A$2:$B$5,2,FALSE),FALSE)</f>
        <v>431223</v>
      </c>
    </row>
    <row r="75" spans="1:6" x14ac:dyDescent="0.25">
      <c r="A75" t="str">
        <f>'Cover Page'!$A$1</f>
        <v>North Carolina Central University</v>
      </c>
      <c r="B75" s="91" t="s">
        <v>109</v>
      </c>
      <c r="C75" s="92" t="s">
        <v>0</v>
      </c>
      <c r="D75" s="42" t="s">
        <v>13</v>
      </c>
      <c r="E75" s="42" t="str">
        <f t="shared" si="1"/>
        <v>College of Health &amp; SciencesScholarships &amp; Fellowships</v>
      </c>
      <c r="F75" s="94">
        <f>VLOOKUP(E75,'Budget Template'!$C:$G,VLOOKUP(C75,'Fund Lookup'!$A$2:$B$5,2,FALSE),FALSE)</f>
        <v>0</v>
      </c>
    </row>
    <row r="76" spans="1:6" x14ac:dyDescent="0.25">
      <c r="A76" t="str">
        <f>'Cover Page'!$A$1</f>
        <v>North Carolina Central University</v>
      </c>
      <c r="B76" s="91" t="s">
        <v>109</v>
      </c>
      <c r="C76" s="92" t="s">
        <v>0</v>
      </c>
      <c r="D76" s="42" t="s">
        <v>29</v>
      </c>
      <c r="E76" s="42" t="str">
        <f t="shared" si="1"/>
        <v>College of Health &amp; SciencesDebt Service</v>
      </c>
      <c r="F76" s="94">
        <f>VLOOKUP(E76,'Budget Template'!$C:$G,VLOOKUP(C76,'Fund Lookup'!$A$2:$B$5,2,FALSE),FALSE)</f>
        <v>0</v>
      </c>
    </row>
    <row r="77" spans="1:6" x14ac:dyDescent="0.25">
      <c r="A77" t="str">
        <f>'Cover Page'!$A$1</f>
        <v>North Carolina Central University</v>
      </c>
      <c r="B77" s="91" t="s">
        <v>109</v>
      </c>
      <c r="C77" s="92" t="s">
        <v>0</v>
      </c>
      <c r="D77" s="42" t="s">
        <v>12</v>
      </c>
      <c r="E77" s="42" t="str">
        <f t="shared" si="1"/>
        <v>College of Health &amp; SciencesUtilities</v>
      </c>
      <c r="F77" s="94">
        <f>VLOOKUP(E77,'Budget Template'!$C:$G,VLOOKUP(C77,'Fund Lookup'!$A$2:$B$5,2,FALSE),FALSE)</f>
        <v>0</v>
      </c>
    </row>
    <row r="78" spans="1:6" x14ac:dyDescent="0.25">
      <c r="A78" t="str">
        <f>'Cover Page'!$A$1</f>
        <v>North Carolina Central University</v>
      </c>
      <c r="B78" s="91" t="s">
        <v>109</v>
      </c>
      <c r="C78" s="92" t="s">
        <v>0</v>
      </c>
      <c r="D78" s="42" t="s">
        <v>14</v>
      </c>
      <c r="E78" s="42" t="str">
        <f t="shared" si="1"/>
        <v>College of Health &amp; SciencesOther Expenses</v>
      </c>
      <c r="F78" s="94">
        <f>VLOOKUP(E78,'Budget Template'!$C:$G,VLOOKUP(C78,'Fund Lookup'!$A$2:$B$5,2,FALSE),FALSE)</f>
        <v>4402</v>
      </c>
    </row>
    <row r="79" spans="1:6" x14ac:dyDescent="0.25">
      <c r="A79" t="str">
        <f>'Cover Page'!$A$1</f>
        <v>North Carolina Central University</v>
      </c>
      <c r="B79" s="91" t="s">
        <v>109</v>
      </c>
      <c r="C79" s="92" t="s">
        <v>0</v>
      </c>
      <c r="D79" s="42" t="s">
        <v>35</v>
      </c>
      <c r="E79" s="42" t="str">
        <f t="shared" si="1"/>
        <v>College of Health &amp; SciencesTransfers In</v>
      </c>
      <c r="F79" s="94">
        <f>VLOOKUP(E79,'Budget Template'!$C:$G,VLOOKUP(C79,'Fund Lookup'!$A$2:$B$5,2,FALSE),FALSE)</f>
        <v>0</v>
      </c>
    </row>
    <row r="80" spans="1:6" x14ac:dyDescent="0.25">
      <c r="A80" t="str">
        <f>'Cover Page'!$A$1</f>
        <v>North Carolina Central University</v>
      </c>
      <c r="B80" s="91" t="s">
        <v>109</v>
      </c>
      <c r="C80" s="92" t="s">
        <v>0</v>
      </c>
      <c r="D80" s="42" t="s">
        <v>93</v>
      </c>
      <c r="E80" s="42" t="str">
        <f t="shared" si="1"/>
        <v>College of Health &amp; SciencesTransfers Out to Capital</v>
      </c>
      <c r="F80" s="94">
        <f>VLOOKUP(E80,'Budget Template'!$C:$G,VLOOKUP(C80,'Fund Lookup'!$A$2:$B$5,2,FALSE),FALSE)</f>
        <v>0</v>
      </c>
    </row>
    <row r="81" spans="1:6" x14ac:dyDescent="0.25">
      <c r="A81" t="str">
        <f>'Cover Page'!$A$1</f>
        <v>North Carolina Central University</v>
      </c>
      <c r="B81" s="91" t="s">
        <v>109</v>
      </c>
      <c r="C81" s="92" t="s">
        <v>0</v>
      </c>
      <c r="D81" s="42" t="s">
        <v>94</v>
      </c>
      <c r="E81" s="42" t="str">
        <f t="shared" si="1"/>
        <v>College of Health &amp; SciencesTransfers Out (Other)</v>
      </c>
      <c r="F81" s="94">
        <f>VLOOKUP(E81,'Budget Template'!$C:$G,VLOOKUP(C81,'Fund Lookup'!$A$2:$B$5,2,FALSE),FALSE)</f>
        <v>0</v>
      </c>
    </row>
    <row r="82" spans="1:6" ht="30" x14ac:dyDescent="0.25">
      <c r="A82" t="str">
        <f>'Cover Page'!$A$1</f>
        <v>North Carolina Central University</v>
      </c>
      <c r="B82" s="91" t="s">
        <v>109</v>
      </c>
      <c r="C82" s="92" t="s">
        <v>32</v>
      </c>
      <c r="D82" s="42" t="s">
        <v>33</v>
      </c>
      <c r="E82" s="42" t="str">
        <f t="shared" si="1"/>
        <v>College of Health &amp; SciencesState Appropriation, Tuition, &amp; Fees</v>
      </c>
      <c r="F82" s="94">
        <f>VLOOKUP(E82,'Budget Template'!$C:$G,VLOOKUP(C82,'Fund Lookup'!$A$2:$B$5,2,FALSE),FALSE)</f>
        <v>0</v>
      </c>
    </row>
    <row r="83" spans="1:6" ht="30" x14ac:dyDescent="0.25">
      <c r="A83" t="str">
        <f>'Cover Page'!$A$1</f>
        <v>North Carolina Central University</v>
      </c>
      <c r="B83" s="91" t="s">
        <v>109</v>
      </c>
      <c r="C83" s="92" t="s">
        <v>32</v>
      </c>
      <c r="D83" s="42" t="s">
        <v>4</v>
      </c>
      <c r="E83" s="42" t="str">
        <f t="shared" si="1"/>
        <v>College of Health &amp; SciencesSales &amp; Services</v>
      </c>
      <c r="F83" s="94">
        <f>VLOOKUP(E83,'Budget Template'!$C:$G,VLOOKUP(C83,'Fund Lookup'!$A$2:$B$5,2,FALSE),FALSE)</f>
        <v>0</v>
      </c>
    </row>
    <row r="84" spans="1:6" ht="30" x14ac:dyDescent="0.25">
      <c r="A84" t="str">
        <f>'Cover Page'!$A$1</f>
        <v>North Carolina Central University</v>
      </c>
      <c r="B84" s="91" t="s">
        <v>109</v>
      </c>
      <c r="C84" s="92" t="s">
        <v>32</v>
      </c>
      <c r="D84" s="42" t="s">
        <v>30</v>
      </c>
      <c r="E84" s="42" t="str">
        <f t="shared" si="1"/>
        <v>College of Health &amp; SciencesPatient Services</v>
      </c>
      <c r="F84" s="94">
        <f>VLOOKUP(E84,'Budget Template'!$C:$G,VLOOKUP(C84,'Fund Lookup'!$A$2:$B$5,2,FALSE),FALSE)</f>
        <v>0</v>
      </c>
    </row>
    <row r="85" spans="1:6" ht="30" x14ac:dyDescent="0.25">
      <c r="A85" t="str">
        <f>'Cover Page'!$A$1</f>
        <v>North Carolina Central University</v>
      </c>
      <c r="B85" s="91" t="s">
        <v>109</v>
      </c>
      <c r="C85" s="92" t="s">
        <v>32</v>
      </c>
      <c r="D85" s="42" t="s">
        <v>5</v>
      </c>
      <c r="E85" s="42" t="str">
        <f t="shared" si="1"/>
        <v>College of Health &amp; SciencesContracts &amp; Grants</v>
      </c>
      <c r="F85" s="94">
        <f>VLOOKUP(E85,'Budget Template'!$C:$G,VLOOKUP(C85,'Fund Lookup'!$A$2:$B$5,2,FALSE),FALSE)</f>
        <v>0</v>
      </c>
    </row>
    <row r="86" spans="1:6" ht="30" x14ac:dyDescent="0.25">
      <c r="A86" t="str">
        <f>'Cover Page'!$A$1</f>
        <v>North Carolina Central University</v>
      </c>
      <c r="B86" s="91" t="s">
        <v>109</v>
      </c>
      <c r="C86" s="92" t="s">
        <v>32</v>
      </c>
      <c r="D86" s="42" t="s">
        <v>6</v>
      </c>
      <c r="E86" s="42" t="str">
        <f t="shared" si="1"/>
        <v>College of Health &amp; SciencesGifts &amp; Investments</v>
      </c>
      <c r="F86" s="94">
        <f>VLOOKUP(E86,'Budget Template'!$C:$G,VLOOKUP(C86,'Fund Lookup'!$A$2:$B$5,2,FALSE),FALSE)</f>
        <v>0</v>
      </c>
    </row>
    <row r="87" spans="1:6" ht="30" x14ac:dyDescent="0.25">
      <c r="A87" t="str">
        <f>'Cover Page'!$A$1</f>
        <v>North Carolina Central University</v>
      </c>
      <c r="B87" s="91" t="s">
        <v>109</v>
      </c>
      <c r="C87" s="92" t="s">
        <v>32</v>
      </c>
      <c r="D87" s="42" t="s">
        <v>7</v>
      </c>
      <c r="E87" s="42" t="str">
        <f t="shared" si="1"/>
        <v>College of Health &amp; SciencesOther Revenues</v>
      </c>
      <c r="F87" s="94">
        <f>VLOOKUP(E87,'Budget Template'!$C:$G,VLOOKUP(C87,'Fund Lookup'!$A$2:$B$5,2,FALSE),FALSE)</f>
        <v>0</v>
      </c>
    </row>
    <row r="88" spans="1:6" ht="30" x14ac:dyDescent="0.25">
      <c r="A88" t="str">
        <f>'Cover Page'!$A$1</f>
        <v>North Carolina Central University</v>
      </c>
      <c r="B88" s="91" t="s">
        <v>109</v>
      </c>
      <c r="C88" s="92" t="s">
        <v>32</v>
      </c>
      <c r="D88" s="42" t="s">
        <v>10</v>
      </c>
      <c r="E88" s="42" t="str">
        <f t="shared" si="1"/>
        <v>College of Health &amp; SciencesSalaries and Wages</v>
      </c>
      <c r="F88" s="94">
        <f>VLOOKUP(E88,'Budget Template'!$C:$G,VLOOKUP(C88,'Fund Lookup'!$A$2:$B$5,2,FALSE),FALSE)</f>
        <v>0</v>
      </c>
    </row>
    <row r="89" spans="1:6" ht="30" x14ac:dyDescent="0.25">
      <c r="A89" t="str">
        <f>'Cover Page'!$A$1</f>
        <v>North Carolina Central University</v>
      </c>
      <c r="B89" s="91" t="s">
        <v>109</v>
      </c>
      <c r="C89" s="92" t="s">
        <v>32</v>
      </c>
      <c r="D89" s="42" t="s">
        <v>11</v>
      </c>
      <c r="E89" s="42" t="str">
        <f t="shared" si="1"/>
        <v>College of Health &amp; SciencesStaff Benefits</v>
      </c>
      <c r="F89" s="94">
        <f>VLOOKUP(E89,'Budget Template'!$C:$G,VLOOKUP(C89,'Fund Lookup'!$A$2:$B$5,2,FALSE),FALSE)</f>
        <v>0</v>
      </c>
    </row>
    <row r="90" spans="1:6" ht="30" x14ac:dyDescent="0.25">
      <c r="A90" t="str">
        <f>'Cover Page'!$A$1</f>
        <v>North Carolina Central University</v>
      </c>
      <c r="B90" s="91" t="s">
        <v>109</v>
      </c>
      <c r="C90" s="92" t="s">
        <v>32</v>
      </c>
      <c r="D90" s="42" t="s">
        <v>92</v>
      </c>
      <c r="E90" s="42" t="str">
        <f t="shared" si="1"/>
        <v>College of Health &amp; SciencesServices, Supplies, Materials, &amp; Equip.</v>
      </c>
      <c r="F90" s="94">
        <f>VLOOKUP(E90,'Budget Template'!$C:$G,VLOOKUP(C90,'Fund Lookup'!$A$2:$B$5,2,FALSE),FALSE)</f>
        <v>0</v>
      </c>
    </row>
    <row r="91" spans="1:6" ht="30" x14ac:dyDescent="0.25">
      <c r="A91" t="str">
        <f>'Cover Page'!$A$1</f>
        <v>North Carolina Central University</v>
      </c>
      <c r="B91" s="91" t="s">
        <v>109</v>
      </c>
      <c r="C91" s="92" t="s">
        <v>32</v>
      </c>
      <c r="D91" s="42" t="s">
        <v>13</v>
      </c>
      <c r="E91" s="42" t="str">
        <f t="shared" si="1"/>
        <v>College of Health &amp; SciencesScholarships &amp; Fellowships</v>
      </c>
      <c r="F91" s="94">
        <f>VLOOKUP(E91,'Budget Template'!$C:$G,VLOOKUP(C91,'Fund Lookup'!$A$2:$B$5,2,FALSE),FALSE)</f>
        <v>0</v>
      </c>
    </row>
    <row r="92" spans="1:6" ht="30" x14ac:dyDescent="0.25">
      <c r="A92" t="str">
        <f>'Cover Page'!$A$1</f>
        <v>North Carolina Central University</v>
      </c>
      <c r="B92" s="91" t="s">
        <v>109</v>
      </c>
      <c r="C92" s="92" t="s">
        <v>32</v>
      </c>
      <c r="D92" s="42" t="s">
        <v>29</v>
      </c>
      <c r="E92" s="42" t="str">
        <f t="shared" si="1"/>
        <v>College of Health &amp; SciencesDebt Service</v>
      </c>
      <c r="F92" s="94">
        <f>VLOOKUP(E92,'Budget Template'!$C:$G,VLOOKUP(C92,'Fund Lookup'!$A$2:$B$5,2,FALSE),FALSE)</f>
        <v>0</v>
      </c>
    </row>
    <row r="93" spans="1:6" ht="30" x14ac:dyDescent="0.25">
      <c r="A93" t="str">
        <f>'Cover Page'!$A$1</f>
        <v>North Carolina Central University</v>
      </c>
      <c r="B93" s="91" t="s">
        <v>109</v>
      </c>
      <c r="C93" s="92" t="s">
        <v>32</v>
      </c>
      <c r="D93" s="42" t="s">
        <v>12</v>
      </c>
      <c r="E93" s="42" t="str">
        <f t="shared" si="1"/>
        <v>College of Health &amp; SciencesUtilities</v>
      </c>
      <c r="F93" s="94">
        <f>VLOOKUP(E93,'Budget Template'!$C:$G,VLOOKUP(C93,'Fund Lookup'!$A$2:$B$5,2,FALSE),FALSE)</f>
        <v>0</v>
      </c>
    </row>
    <row r="94" spans="1:6" ht="30" x14ac:dyDescent="0.25">
      <c r="A94" t="str">
        <f>'Cover Page'!$A$1</f>
        <v>North Carolina Central University</v>
      </c>
      <c r="B94" s="91" t="s">
        <v>109</v>
      </c>
      <c r="C94" s="92" t="s">
        <v>32</v>
      </c>
      <c r="D94" s="42" t="s">
        <v>14</v>
      </c>
      <c r="E94" s="42" t="str">
        <f t="shared" si="1"/>
        <v>College of Health &amp; SciencesOther Expenses</v>
      </c>
      <c r="F94" s="94">
        <f>VLOOKUP(E94,'Budget Template'!$C:$G,VLOOKUP(C94,'Fund Lookup'!$A$2:$B$5,2,FALSE),FALSE)</f>
        <v>0</v>
      </c>
    </row>
    <row r="95" spans="1:6" ht="30" x14ac:dyDescent="0.25">
      <c r="A95" t="str">
        <f>'Cover Page'!$A$1</f>
        <v>North Carolina Central University</v>
      </c>
      <c r="B95" s="91" t="s">
        <v>109</v>
      </c>
      <c r="C95" s="92" t="s">
        <v>32</v>
      </c>
      <c r="D95" s="42" t="s">
        <v>35</v>
      </c>
      <c r="E95" s="42" t="str">
        <f t="shared" si="1"/>
        <v>College of Health &amp; SciencesTransfers In</v>
      </c>
      <c r="F95" s="94">
        <f>VLOOKUP(E95,'Budget Template'!$C:$G,VLOOKUP(C95,'Fund Lookup'!$A$2:$B$5,2,FALSE),FALSE)</f>
        <v>0</v>
      </c>
    </row>
    <row r="96" spans="1:6" ht="30" x14ac:dyDescent="0.25">
      <c r="A96" t="str">
        <f>'Cover Page'!$A$1</f>
        <v>North Carolina Central University</v>
      </c>
      <c r="B96" s="91" t="s">
        <v>109</v>
      </c>
      <c r="C96" s="92" t="s">
        <v>32</v>
      </c>
      <c r="D96" s="42" t="s">
        <v>93</v>
      </c>
      <c r="E96" s="42" t="str">
        <f t="shared" si="1"/>
        <v>College of Health &amp; SciencesTransfers Out to Capital</v>
      </c>
      <c r="F96" s="94">
        <f>VLOOKUP(E96,'Budget Template'!$C:$G,VLOOKUP(C96,'Fund Lookup'!$A$2:$B$5,2,FALSE),FALSE)</f>
        <v>0</v>
      </c>
    </row>
    <row r="97" spans="1:6" ht="30" x14ac:dyDescent="0.25">
      <c r="A97" t="str">
        <f>'Cover Page'!$A$1</f>
        <v>North Carolina Central University</v>
      </c>
      <c r="B97" s="91" t="s">
        <v>109</v>
      </c>
      <c r="C97" s="92" t="s">
        <v>32</v>
      </c>
      <c r="D97" s="42" t="s">
        <v>94</v>
      </c>
      <c r="E97" s="42" t="str">
        <f t="shared" si="1"/>
        <v>College of Health &amp; SciencesTransfers Out (Other)</v>
      </c>
      <c r="F97" s="94">
        <f>VLOOKUP(E97,'Budget Template'!$C:$G,VLOOKUP(C97,'Fund Lookup'!$A$2:$B$5,2,FALSE),FALSE)</f>
        <v>0</v>
      </c>
    </row>
    <row r="98" spans="1:6" x14ac:dyDescent="0.25">
      <c r="A98" t="str">
        <f>'Cover Page'!$A$1</f>
        <v>North Carolina Central University</v>
      </c>
      <c r="B98" s="91" t="s">
        <v>109</v>
      </c>
      <c r="C98" s="92" t="s">
        <v>86</v>
      </c>
      <c r="D98" s="42" t="s">
        <v>33</v>
      </c>
      <c r="E98" s="42" t="str">
        <f t="shared" si="1"/>
        <v>College of Health &amp; SciencesState Appropriation, Tuition, &amp; Fees</v>
      </c>
      <c r="F98" s="94">
        <f>VLOOKUP(E98,'Budget Template'!$C:$G,VLOOKUP(C98,'Fund Lookup'!$A$2:$B$5,2,FALSE),FALSE)</f>
        <v>0</v>
      </c>
    </row>
    <row r="99" spans="1:6" x14ac:dyDescent="0.25">
      <c r="A99" t="str">
        <f>'Cover Page'!$A$1</f>
        <v>North Carolina Central University</v>
      </c>
      <c r="B99" s="91" t="s">
        <v>109</v>
      </c>
      <c r="C99" s="92" t="s">
        <v>86</v>
      </c>
      <c r="D99" s="42" t="s">
        <v>4</v>
      </c>
      <c r="E99" s="42" t="str">
        <f t="shared" si="1"/>
        <v>College of Health &amp; SciencesSales &amp; Services</v>
      </c>
      <c r="F99" s="94">
        <f>VLOOKUP(E99,'Budget Template'!$C:$G,VLOOKUP(C99,'Fund Lookup'!$A$2:$B$5,2,FALSE),FALSE)</f>
        <v>0</v>
      </c>
    </row>
    <row r="100" spans="1:6" x14ac:dyDescent="0.25">
      <c r="A100" t="str">
        <f>'Cover Page'!$A$1</f>
        <v>North Carolina Central University</v>
      </c>
      <c r="B100" s="91" t="s">
        <v>109</v>
      </c>
      <c r="C100" s="92" t="s">
        <v>86</v>
      </c>
      <c r="D100" s="42" t="s">
        <v>30</v>
      </c>
      <c r="E100" s="42" t="str">
        <f t="shared" si="1"/>
        <v>College of Health &amp; SciencesPatient Services</v>
      </c>
      <c r="F100" s="94">
        <f>VLOOKUP(E100,'Budget Template'!$C:$G,VLOOKUP(C100,'Fund Lookup'!$A$2:$B$5,2,FALSE),FALSE)</f>
        <v>0</v>
      </c>
    </row>
    <row r="101" spans="1:6" x14ac:dyDescent="0.25">
      <c r="A101" t="str">
        <f>'Cover Page'!$A$1</f>
        <v>North Carolina Central University</v>
      </c>
      <c r="B101" s="91" t="s">
        <v>109</v>
      </c>
      <c r="C101" s="92" t="s">
        <v>86</v>
      </c>
      <c r="D101" s="42" t="s">
        <v>5</v>
      </c>
      <c r="E101" s="42" t="str">
        <f t="shared" si="1"/>
        <v>College of Health &amp; SciencesContracts &amp; Grants</v>
      </c>
      <c r="F101" s="94">
        <f>VLOOKUP(E101,'Budget Template'!$C:$G,VLOOKUP(C101,'Fund Lookup'!$A$2:$B$5,2,FALSE),FALSE)</f>
        <v>0</v>
      </c>
    </row>
    <row r="102" spans="1:6" x14ac:dyDescent="0.25">
      <c r="A102" t="str">
        <f>'Cover Page'!$A$1</f>
        <v>North Carolina Central University</v>
      </c>
      <c r="B102" s="91" t="s">
        <v>109</v>
      </c>
      <c r="C102" s="92" t="s">
        <v>86</v>
      </c>
      <c r="D102" s="42" t="s">
        <v>6</v>
      </c>
      <c r="E102" s="42" t="str">
        <f t="shared" si="1"/>
        <v>College of Health &amp; SciencesGifts &amp; Investments</v>
      </c>
      <c r="F102" s="94">
        <f>VLOOKUP(E102,'Budget Template'!$C:$G,VLOOKUP(C102,'Fund Lookup'!$A$2:$B$5,2,FALSE),FALSE)</f>
        <v>0</v>
      </c>
    </row>
    <row r="103" spans="1:6" x14ac:dyDescent="0.25">
      <c r="A103" t="str">
        <f>'Cover Page'!$A$1</f>
        <v>North Carolina Central University</v>
      </c>
      <c r="B103" s="91" t="s">
        <v>109</v>
      </c>
      <c r="C103" s="92" t="s">
        <v>86</v>
      </c>
      <c r="D103" s="42" t="s">
        <v>7</v>
      </c>
      <c r="E103" s="42" t="str">
        <f t="shared" si="1"/>
        <v>College of Health &amp; SciencesOther Revenues</v>
      </c>
      <c r="F103" s="94">
        <f>VLOOKUP(E103,'Budget Template'!$C:$G,VLOOKUP(C103,'Fund Lookup'!$A$2:$B$5,2,FALSE),FALSE)</f>
        <v>0</v>
      </c>
    </row>
    <row r="104" spans="1:6" x14ac:dyDescent="0.25">
      <c r="A104" t="str">
        <f>'Cover Page'!$A$1</f>
        <v>North Carolina Central University</v>
      </c>
      <c r="B104" s="91" t="s">
        <v>109</v>
      </c>
      <c r="C104" s="92" t="s">
        <v>86</v>
      </c>
      <c r="D104" s="42" t="s">
        <v>10</v>
      </c>
      <c r="E104" s="42" t="str">
        <f t="shared" si="1"/>
        <v>College of Health &amp; SciencesSalaries and Wages</v>
      </c>
      <c r="F104" s="94">
        <f>VLOOKUP(E104,'Budget Template'!$C:$G,VLOOKUP(C104,'Fund Lookup'!$A$2:$B$5,2,FALSE),FALSE)</f>
        <v>10471</v>
      </c>
    </row>
    <row r="105" spans="1:6" x14ac:dyDescent="0.25">
      <c r="A105" t="str">
        <f>'Cover Page'!$A$1</f>
        <v>North Carolina Central University</v>
      </c>
      <c r="B105" s="91" t="s">
        <v>109</v>
      </c>
      <c r="C105" s="92" t="s">
        <v>86</v>
      </c>
      <c r="D105" s="42" t="s">
        <v>11</v>
      </c>
      <c r="E105" s="42" t="str">
        <f t="shared" si="1"/>
        <v>College of Health &amp; SciencesStaff Benefits</v>
      </c>
      <c r="F105" s="94">
        <f>VLOOKUP(E105,'Budget Template'!$C:$G,VLOOKUP(C105,'Fund Lookup'!$A$2:$B$5,2,FALSE),FALSE)</f>
        <v>0</v>
      </c>
    </row>
    <row r="106" spans="1:6" x14ac:dyDescent="0.25">
      <c r="A106" t="str">
        <f>'Cover Page'!$A$1</f>
        <v>North Carolina Central University</v>
      </c>
      <c r="B106" s="91" t="s">
        <v>109</v>
      </c>
      <c r="C106" s="92" t="s">
        <v>86</v>
      </c>
      <c r="D106" s="42" t="s">
        <v>92</v>
      </c>
      <c r="E106" s="42" t="str">
        <f t="shared" si="1"/>
        <v>College of Health &amp; SciencesServices, Supplies, Materials, &amp; Equip.</v>
      </c>
      <c r="F106" s="94">
        <f>VLOOKUP(E106,'Budget Template'!$C:$G,VLOOKUP(C106,'Fund Lookup'!$A$2:$B$5,2,FALSE),FALSE)</f>
        <v>59877</v>
      </c>
    </row>
    <row r="107" spans="1:6" x14ac:dyDescent="0.25">
      <c r="A107" t="str">
        <f>'Cover Page'!$A$1</f>
        <v>North Carolina Central University</v>
      </c>
      <c r="B107" s="91" t="s">
        <v>109</v>
      </c>
      <c r="C107" s="92" t="s">
        <v>86</v>
      </c>
      <c r="D107" s="42" t="s">
        <v>13</v>
      </c>
      <c r="E107" s="42" t="str">
        <f t="shared" si="1"/>
        <v>College of Health &amp; SciencesScholarships &amp; Fellowships</v>
      </c>
      <c r="F107" s="94">
        <f>VLOOKUP(E107,'Budget Template'!$C:$G,VLOOKUP(C107,'Fund Lookup'!$A$2:$B$5,2,FALSE),FALSE)</f>
        <v>0</v>
      </c>
    </row>
    <row r="108" spans="1:6" x14ac:dyDescent="0.25">
      <c r="A108" t="str">
        <f>'Cover Page'!$A$1</f>
        <v>North Carolina Central University</v>
      </c>
      <c r="B108" s="91" t="s">
        <v>109</v>
      </c>
      <c r="C108" s="92" t="s">
        <v>86</v>
      </c>
      <c r="D108" s="42" t="s">
        <v>29</v>
      </c>
      <c r="E108" s="42" t="str">
        <f t="shared" si="1"/>
        <v>College of Health &amp; SciencesDebt Service</v>
      </c>
      <c r="F108" s="94">
        <f>VLOOKUP(E108,'Budget Template'!$C:$G,VLOOKUP(C108,'Fund Lookup'!$A$2:$B$5,2,FALSE),FALSE)</f>
        <v>0</v>
      </c>
    </row>
    <row r="109" spans="1:6" x14ac:dyDescent="0.25">
      <c r="A109" t="str">
        <f>'Cover Page'!$A$1</f>
        <v>North Carolina Central University</v>
      </c>
      <c r="B109" s="91" t="s">
        <v>109</v>
      </c>
      <c r="C109" s="92" t="s">
        <v>86</v>
      </c>
      <c r="D109" s="42" t="s">
        <v>12</v>
      </c>
      <c r="E109" s="42" t="str">
        <f t="shared" si="1"/>
        <v>College of Health &amp; SciencesUtilities</v>
      </c>
      <c r="F109" s="94">
        <f>VLOOKUP(E109,'Budget Template'!$C:$G,VLOOKUP(C109,'Fund Lookup'!$A$2:$B$5,2,FALSE),FALSE)</f>
        <v>0</v>
      </c>
    </row>
    <row r="110" spans="1:6" x14ac:dyDescent="0.25">
      <c r="A110" t="str">
        <f>'Cover Page'!$A$1</f>
        <v>North Carolina Central University</v>
      </c>
      <c r="B110" s="91" t="s">
        <v>109</v>
      </c>
      <c r="C110" s="92" t="s">
        <v>86</v>
      </c>
      <c r="D110" s="42" t="s">
        <v>14</v>
      </c>
      <c r="E110" s="42" t="str">
        <f t="shared" si="1"/>
        <v>College of Health &amp; SciencesOther Expenses</v>
      </c>
      <c r="F110" s="94">
        <f>VLOOKUP(E110,'Budget Template'!$C:$G,VLOOKUP(C110,'Fund Lookup'!$A$2:$B$5,2,FALSE),FALSE)</f>
        <v>8401</v>
      </c>
    </row>
    <row r="111" spans="1:6" x14ac:dyDescent="0.25">
      <c r="A111" t="str">
        <f>'Cover Page'!$A$1</f>
        <v>North Carolina Central University</v>
      </c>
      <c r="B111" s="91" t="s">
        <v>109</v>
      </c>
      <c r="C111" s="92" t="s">
        <v>86</v>
      </c>
      <c r="D111" s="42" t="s">
        <v>35</v>
      </c>
      <c r="E111" s="42" t="str">
        <f t="shared" si="1"/>
        <v>College of Health &amp; SciencesTransfers In</v>
      </c>
      <c r="F111" s="94">
        <f>VLOOKUP(E111,'Budget Template'!$C:$G,VLOOKUP(C111,'Fund Lookup'!$A$2:$B$5,2,FALSE),FALSE)</f>
        <v>0</v>
      </c>
    </row>
    <row r="112" spans="1:6" x14ac:dyDescent="0.25">
      <c r="A112" t="str">
        <f>'Cover Page'!$A$1</f>
        <v>North Carolina Central University</v>
      </c>
      <c r="B112" s="91" t="s">
        <v>109</v>
      </c>
      <c r="C112" s="92" t="s">
        <v>86</v>
      </c>
      <c r="D112" s="42" t="s">
        <v>93</v>
      </c>
      <c r="E112" s="42" t="str">
        <f t="shared" si="1"/>
        <v>College of Health &amp; SciencesTransfers Out to Capital</v>
      </c>
      <c r="F112" s="94">
        <f>VLOOKUP(E112,'Budget Template'!$C:$G,VLOOKUP(C112,'Fund Lookup'!$A$2:$B$5,2,FALSE),FALSE)</f>
        <v>0</v>
      </c>
    </row>
    <row r="113" spans="1:6" x14ac:dyDescent="0.25">
      <c r="A113" t="str">
        <f>'Cover Page'!$A$1</f>
        <v>North Carolina Central University</v>
      </c>
      <c r="B113" s="91" t="s">
        <v>109</v>
      </c>
      <c r="C113" s="92" t="s">
        <v>86</v>
      </c>
      <c r="D113" s="42" t="s">
        <v>94</v>
      </c>
      <c r="E113" s="42" t="str">
        <f t="shared" si="1"/>
        <v>College of Health &amp; SciencesTransfers Out (Other)</v>
      </c>
      <c r="F113" s="94">
        <f>VLOOKUP(E113,'Budget Template'!$C:$G,VLOOKUP(C113,'Fund Lookup'!$A$2:$B$5,2,FALSE),FALSE)</f>
        <v>0</v>
      </c>
    </row>
    <row r="114" spans="1:6" x14ac:dyDescent="0.25">
      <c r="A114" t="str">
        <f>'Cover Page'!$A$1</f>
        <v>North Carolina Central University</v>
      </c>
      <c r="B114" s="91" t="s">
        <v>109</v>
      </c>
      <c r="C114" s="92" t="s">
        <v>28</v>
      </c>
      <c r="D114" s="42" t="s">
        <v>33</v>
      </c>
      <c r="E114" s="42" t="str">
        <f t="shared" si="1"/>
        <v>College of Health &amp; SciencesState Appropriation, Tuition, &amp; Fees</v>
      </c>
      <c r="F114" s="94">
        <f>VLOOKUP(E114,'Budget Template'!$C:$G,VLOOKUP(C114,'Fund Lookup'!$A$2:$B$5,2,FALSE),FALSE)</f>
        <v>0</v>
      </c>
    </row>
    <row r="115" spans="1:6" x14ac:dyDescent="0.25">
      <c r="A115" t="str">
        <f>'Cover Page'!$A$1</f>
        <v>North Carolina Central University</v>
      </c>
      <c r="B115" s="91" t="s">
        <v>109</v>
      </c>
      <c r="C115" s="92" t="s">
        <v>28</v>
      </c>
      <c r="D115" s="42" t="s">
        <v>4</v>
      </c>
      <c r="E115" s="42" t="str">
        <f t="shared" si="1"/>
        <v>College of Health &amp; SciencesSales &amp; Services</v>
      </c>
      <c r="F115" s="94">
        <f>VLOOKUP(E115,'Budget Template'!$C:$G,VLOOKUP(C115,'Fund Lookup'!$A$2:$B$5,2,FALSE),FALSE)</f>
        <v>0</v>
      </c>
    </row>
    <row r="116" spans="1:6" x14ac:dyDescent="0.25">
      <c r="A116" t="str">
        <f>'Cover Page'!$A$1</f>
        <v>North Carolina Central University</v>
      </c>
      <c r="B116" s="91" t="s">
        <v>109</v>
      </c>
      <c r="C116" s="92" t="s">
        <v>28</v>
      </c>
      <c r="D116" s="42" t="s">
        <v>30</v>
      </c>
      <c r="E116" s="42" t="str">
        <f t="shared" si="1"/>
        <v>College of Health &amp; SciencesPatient Services</v>
      </c>
      <c r="F116" s="94">
        <f>VLOOKUP(E116,'Budget Template'!$C:$G,VLOOKUP(C116,'Fund Lookup'!$A$2:$B$5,2,FALSE),FALSE)</f>
        <v>0</v>
      </c>
    </row>
    <row r="117" spans="1:6" x14ac:dyDescent="0.25">
      <c r="A117" t="str">
        <f>'Cover Page'!$A$1</f>
        <v>North Carolina Central University</v>
      </c>
      <c r="B117" s="91" t="s">
        <v>109</v>
      </c>
      <c r="C117" s="92" t="s">
        <v>28</v>
      </c>
      <c r="D117" s="42" t="s">
        <v>5</v>
      </c>
      <c r="E117" s="42" t="str">
        <f t="shared" si="1"/>
        <v>College of Health &amp; SciencesContracts &amp; Grants</v>
      </c>
      <c r="F117" s="94">
        <f>VLOOKUP(E117,'Budget Template'!$C:$G,VLOOKUP(C117,'Fund Lookup'!$A$2:$B$5,2,FALSE),FALSE)</f>
        <v>0</v>
      </c>
    </row>
    <row r="118" spans="1:6" x14ac:dyDescent="0.25">
      <c r="A118" t="str">
        <f>'Cover Page'!$A$1</f>
        <v>North Carolina Central University</v>
      </c>
      <c r="B118" s="91" t="s">
        <v>109</v>
      </c>
      <c r="C118" s="92" t="s">
        <v>28</v>
      </c>
      <c r="D118" s="42" t="s">
        <v>6</v>
      </c>
      <c r="E118" s="42" t="str">
        <f t="shared" si="1"/>
        <v>College of Health &amp; SciencesGifts &amp; Investments</v>
      </c>
      <c r="F118" s="94">
        <f>VLOOKUP(E118,'Budget Template'!$C:$G,VLOOKUP(C118,'Fund Lookup'!$A$2:$B$5,2,FALSE),FALSE)</f>
        <v>0</v>
      </c>
    </row>
    <row r="119" spans="1:6" x14ac:dyDescent="0.25">
      <c r="A119" t="str">
        <f>'Cover Page'!$A$1</f>
        <v>North Carolina Central University</v>
      </c>
      <c r="B119" s="91" t="s">
        <v>109</v>
      </c>
      <c r="C119" s="92" t="s">
        <v>28</v>
      </c>
      <c r="D119" s="42" t="s">
        <v>7</v>
      </c>
      <c r="E119" s="42" t="str">
        <f t="shared" si="1"/>
        <v>College of Health &amp; SciencesOther Revenues</v>
      </c>
      <c r="F119" s="94">
        <f>VLOOKUP(E119,'Budget Template'!$C:$G,VLOOKUP(C119,'Fund Lookup'!$A$2:$B$5,2,FALSE),FALSE)</f>
        <v>55748</v>
      </c>
    </row>
    <row r="120" spans="1:6" x14ac:dyDescent="0.25">
      <c r="A120" t="str">
        <f>'Cover Page'!$A$1</f>
        <v>North Carolina Central University</v>
      </c>
      <c r="B120" s="91" t="s">
        <v>109</v>
      </c>
      <c r="C120" s="92" t="s">
        <v>28</v>
      </c>
      <c r="D120" s="42" t="s">
        <v>10</v>
      </c>
      <c r="E120" s="42" t="str">
        <f t="shared" si="1"/>
        <v>College of Health &amp; SciencesSalaries and Wages</v>
      </c>
      <c r="F120" s="94">
        <f>VLOOKUP(E120,'Budget Template'!$C:$G,VLOOKUP(C120,'Fund Lookup'!$A$2:$B$5,2,FALSE),FALSE)</f>
        <v>0</v>
      </c>
    </row>
    <row r="121" spans="1:6" x14ac:dyDescent="0.25">
      <c r="A121" t="str">
        <f>'Cover Page'!$A$1</f>
        <v>North Carolina Central University</v>
      </c>
      <c r="B121" s="91" t="s">
        <v>109</v>
      </c>
      <c r="C121" s="92" t="s">
        <v>28</v>
      </c>
      <c r="D121" s="42" t="s">
        <v>11</v>
      </c>
      <c r="E121" s="42" t="str">
        <f t="shared" si="1"/>
        <v>College of Health &amp; SciencesStaff Benefits</v>
      </c>
      <c r="F121" s="94">
        <f>VLOOKUP(E121,'Budget Template'!$C:$G,VLOOKUP(C121,'Fund Lookup'!$A$2:$B$5,2,FALSE),FALSE)</f>
        <v>0</v>
      </c>
    </row>
    <row r="122" spans="1:6" x14ac:dyDescent="0.25">
      <c r="A122" t="str">
        <f>'Cover Page'!$A$1</f>
        <v>North Carolina Central University</v>
      </c>
      <c r="B122" s="91" t="s">
        <v>109</v>
      </c>
      <c r="C122" s="92" t="s">
        <v>28</v>
      </c>
      <c r="D122" s="42" t="s">
        <v>92</v>
      </c>
      <c r="E122" s="42" t="str">
        <f t="shared" si="1"/>
        <v>College of Health &amp; SciencesServices, Supplies, Materials, &amp; Equip.</v>
      </c>
      <c r="F122" s="94">
        <f>VLOOKUP(E122,'Budget Template'!$C:$G,VLOOKUP(C122,'Fund Lookup'!$A$2:$B$5,2,FALSE),FALSE)</f>
        <v>55248</v>
      </c>
    </row>
    <row r="123" spans="1:6" x14ac:dyDescent="0.25">
      <c r="A123" t="str">
        <f>'Cover Page'!$A$1</f>
        <v>North Carolina Central University</v>
      </c>
      <c r="B123" s="91" t="s">
        <v>109</v>
      </c>
      <c r="C123" s="92" t="s">
        <v>28</v>
      </c>
      <c r="D123" s="42" t="s">
        <v>13</v>
      </c>
      <c r="E123" s="42" t="str">
        <f t="shared" si="1"/>
        <v>College of Health &amp; SciencesScholarships &amp; Fellowships</v>
      </c>
      <c r="F123" s="94">
        <f>VLOOKUP(E123,'Budget Template'!$C:$G,VLOOKUP(C123,'Fund Lookup'!$A$2:$B$5,2,FALSE),FALSE)</f>
        <v>0</v>
      </c>
    </row>
    <row r="124" spans="1:6" x14ac:dyDescent="0.25">
      <c r="A124" t="str">
        <f>'Cover Page'!$A$1</f>
        <v>North Carolina Central University</v>
      </c>
      <c r="B124" s="91" t="s">
        <v>109</v>
      </c>
      <c r="C124" s="92" t="s">
        <v>28</v>
      </c>
      <c r="D124" s="42" t="s">
        <v>29</v>
      </c>
      <c r="E124" s="42" t="str">
        <f t="shared" si="1"/>
        <v>College of Health &amp; SciencesDebt Service</v>
      </c>
      <c r="F124" s="94">
        <f>VLOOKUP(E124,'Budget Template'!$C:$G,VLOOKUP(C124,'Fund Lookup'!$A$2:$B$5,2,FALSE),FALSE)</f>
        <v>0</v>
      </c>
    </row>
    <row r="125" spans="1:6" x14ac:dyDescent="0.25">
      <c r="A125" t="str">
        <f>'Cover Page'!$A$1</f>
        <v>North Carolina Central University</v>
      </c>
      <c r="B125" s="91" t="s">
        <v>109</v>
      </c>
      <c r="C125" s="92" t="s">
        <v>28</v>
      </c>
      <c r="D125" s="42" t="s">
        <v>12</v>
      </c>
      <c r="E125" s="42" t="str">
        <f t="shared" si="1"/>
        <v>College of Health &amp; SciencesUtilities</v>
      </c>
      <c r="F125" s="94">
        <f>VLOOKUP(E125,'Budget Template'!$C:$G,VLOOKUP(C125,'Fund Lookup'!$A$2:$B$5,2,FALSE),FALSE)</f>
        <v>0</v>
      </c>
    </row>
    <row r="126" spans="1:6" x14ac:dyDescent="0.25">
      <c r="A126" t="str">
        <f>'Cover Page'!$A$1</f>
        <v>North Carolina Central University</v>
      </c>
      <c r="B126" s="91" t="s">
        <v>109</v>
      </c>
      <c r="C126" s="92" t="s">
        <v>28</v>
      </c>
      <c r="D126" s="42" t="s">
        <v>14</v>
      </c>
      <c r="E126" s="42" t="str">
        <f t="shared" si="1"/>
        <v>College of Health &amp; SciencesOther Expenses</v>
      </c>
      <c r="F126" s="94">
        <f>VLOOKUP(E126,'Budget Template'!$C:$G,VLOOKUP(C126,'Fund Lookup'!$A$2:$B$5,2,FALSE),FALSE)</f>
        <v>500</v>
      </c>
    </row>
    <row r="127" spans="1:6" x14ac:dyDescent="0.25">
      <c r="A127" t="str">
        <f>'Cover Page'!$A$1</f>
        <v>North Carolina Central University</v>
      </c>
      <c r="B127" s="91" t="s">
        <v>109</v>
      </c>
      <c r="C127" s="92" t="s">
        <v>28</v>
      </c>
      <c r="D127" s="42" t="s">
        <v>35</v>
      </c>
      <c r="E127" s="42" t="str">
        <f t="shared" si="1"/>
        <v>College of Health &amp; SciencesTransfers In</v>
      </c>
      <c r="F127" s="94">
        <f>VLOOKUP(E127,'Budget Template'!$C:$G,VLOOKUP(C127,'Fund Lookup'!$A$2:$B$5,2,FALSE),FALSE)</f>
        <v>0</v>
      </c>
    </row>
    <row r="128" spans="1:6" x14ac:dyDescent="0.25">
      <c r="A128" t="str">
        <f>'Cover Page'!$A$1</f>
        <v>North Carolina Central University</v>
      </c>
      <c r="B128" s="91" t="s">
        <v>109</v>
      </c>
      <c r="C128" s="92" t="s">
        <v>28</v>
      </c>
      <c r="D128" s="42" t="s">
        <v>93</v>
      </c>
      <c r="E128" s="42" t="str">
        <f t="shared" si="1"/>
        <v>College of Health &amp; SciencesTransfers Out to Capital</v>
      </c>
      <c r="F128" s="94">
        <f>VLOOKUP(E128,'Budget Template'!$C:$G,VLOOKUP(C128,'Fund Lookup'!$A$2:$B$5,2,FALSE),FALSE)</f>
        <v>0</v>
      </c>
    </row>
    <row r="129" spans="1:6" x14ac:dyDescent="0.25">
      <c r="A129" t="str">
        <f>'Cover Page'!$A$1</f>
        <v>North Carolina Central University</v>
      </c>
      <c r="B129" s="91" t="s">
        <v>109</v>
      </c>
      <c r="C129" s="92" t="s">
        <v>28</v>
      </c>
      <c r="D129" s="42" t="s">
        <v>94</v>
      </c>
      <c r="E129" s="42" t="str">
        <f t="shared" si="1"/>
        <v>College of Health &amp; SciencesTransfers Out (Other)</v>
      </c>
      <c r="F129" s="94">
        <f>VLOOKUP(E129,'Budget Template'!$C:$G,VLOOKUP(C129,'Fund Lookup'!$A$2:$B$5,2,FALSE),FALSE)</f>
        <v>0</v>
      </c>
    </row>
    <row r="130" spans="1:6" x14ac:dyDescent="0.25">
      <c r="A130" t="str">
        <f>'Cover Page'!$A$1</f>
        <v>North Carolina Central University</v>
      </c>
      <c r="B130" s="91" t="s">
        <v>110</v>
      </c>
      <c r="C130" s="92" t="s">
        <v>0</v>
      </c>
      <c r="D130" s="42" t="s">
        <v>33</v>
      </c>
      <c r="E130" s="42" t="str">
        <f t="shared" si="1"/>
        <v>School of BusinessState Appropriation, Tuition, &amp; Fees</v>
      </c>
      <c r="F130" s="94">
        <f>VLOOKUP(E130,'Budget Template'!$C:$G,VLOOKUP(C130,'Fund Lookup'!$A$2:$B$5,2,FALSE),FALSE)</f>
        <v>6296626</v>
      </c>
    </row>
    <row r="131" spans="1:6" x14ac:dyDescent="0.25">
      <c r="A131" t="str">
        <f>'Cover Page'!$A$1</f>
        <v>North Carolina Central University</v>
      </c>
      <c r="B131" s="91" t="s">
        <v>110</v>
      </c>
      <c r="C131" s="92" t="s">
        <v>0</v>
      </c>
      <c r="D131" s="42" t="s">
        <v>4</v>
      </c>
      <c r="E131" s="42" t="str">
        <f t="shared" ref="E131:E194" si="2">B131&amp;D131</f>
        <v>School of BusinessSales &amp; Services</v>
      </c>
      <c r="F131" s="94">
        <f>VLOOKUP(E131,'Budget Template'!$C:$G,VLOOKUP(C131,'Fund Lookup'!$A$2:$B$5,2,FALSE),FALSE)</f>
        <v>0</v>
      </c>
    </row>
    <row r="132" spans="1:6" x14ac:dyDescent="0.25">
      <c r="A132" t="str">
        <f>'Cover Page'!$A$1</f>
        <v>North Carolina Central University</v>
      </c>
      <c r="B132" s="91" t="s">
        <v>110</v>
      </c>
      <c r="C132" s="92" t="s">
        <v>0</v>
      </c>
      <c r="D132" s="42" t="s">
        <v>30</v>
      </c>
      <c r="E132" s="42" t="str">
        <f t="shared" si="2"/>
        <v>School of BusinessPatient Services</v>
      </c>
      <c r="F132" s="94">
        <f>VLOOKUP(E132,'Budget Template'!$C:$G,VLOOKUP(C132,'Fund Lookup'!$A$2:$B$5,2,FALSE),FALSE)</f>
        <v>0</v>
      </c>
    </row>
    <row r="133" spans="1:6" x14ac:dyDescent="0.25">
      <c r="A133" t="str">
        <f>'Cover Page'!$A$1</f>
        <v>North Carolina Central University</v>
      </c>
      <c r="B133" s="91" t="s">
        <v>110</v>
      </c>
      <c r="C133" s="92" t="s">
        <v>0</v>
      </c>
      <c r="D133" s="42" t="s">
        <v>5</v>
      </c>
      <c r="E133" s="42" t="str">
        <f t="shared" si="2"/>
        <v>School of BusinessContracts &amp; Grants</v>
      </c>
      <c r="F133" s="94">
        <f>VLOOKUP(E133,'Budget Template'!$C:$G,VLOOKUP(C133,'Fund Lookup'!$A$2:$B$5,2,FALSE),FALSE)</f>
        <v>0</v>
      </c>
    </row>
    <row r="134" spans="1:6" x14ac:dyDescent="0.25">
      <c r="A134" t="str">
        <f>'Cover Page'!$A$1</f>
        <v>North Carolina Central University</v>
      </c>
      <c r="B134" s="91" t="s">
        <v>110</v>
      </c>
      <c r="C134" s="92" t="s">
        <v>0</v>
      </c>
      <c r="D134" s="42" t="s">
        <v>6</v>
      </c>
      <c r="E134" s="42" t="str">
        <f t="shared" si="2"/>
        <v>School of BusinessGifts &amp; Investments</v>
      </c>
      <c r="F134" s="94">
        <f>VLOOKUP(E134,'Budget Template'!$C:$G,VLOOKUP(C134,'Fund Lookup'!$A$2:$B$5,2,FALSE),FALSE)</f>
        <v>0</v>
      </c>
    </row>
    <row r="135" spans="1:6" x14ac:dyDescent="0.25">
      <c r="A135" t="str">
        <f>'Cover Page'!$A$1</f>
        <v>North Carolina Central University</v>
      </c>
      <c r="B135" s="91" t="s">
        <v>110</v>
      </c>
      <c r="C135" s="92" t="s">
        <v>0</v>
      </c>
      <c r="D135" s="42" t="s">
        <v>7</v>
      </c>
      <c r="E135" s="42" t="str">
        <f t="shared" si="2"/>
        <v>School of BusinessOther Revenues</v>
      </c>
      <c r="F135" s="94">
        <f>VLOOKUP(E135,'Budget Template'!$C:$G,VLOOKUP(C135,'Fund Lookup'!$A$2:$B$5,2,FALSE),FALSE)</f>
        <v>0</v>
      </c>
    </row>
    <row r="136" spans="1:6" x14ac:dyDescent="0.25">
      <c r="A136" t="str">
        <f>'Cover Page'!$A$1</f>
        <v>North Carolina Central University</v>
      </c>
      <c r="B136" s="91" t="s">
        <v>110</v>
      </c>
      <c r="C136" s="92" t="s">
        <v>0</v>
      </c>
      <c r="D136" s="42" t="s">
        <v>10</v>
      </c>
      <c r="E136" s="42" t="str">
        <f t="shared" si="2"/>
        <v>School of BusinessSalaries and Wages</v>
      </c>
      <c r="F136" s="94">
        <f>VLOOKUP(E136,'Budget Template'!$C:$G,VLOOKUP(C136,'Fund Lookup'!$A$2:$B$5,2,FALSE),FALSE)</f>
        <v>5051926</v>
      </c>
    </row>
    <row r="137" spans="1:6" x14ac:dyDescent="0.25">
      <c r="A137" t="str">
        <f>'Cover Page'!$A$1</f>
        <v>North Carolina Central University</v>
      </c>
      <c r="B137" s="91" t="s">
        <v>110</v>
      </c>
      <c r="C137" s="92" t="s">
        <v>0</v>
      </c>
      <c r="D137" s="42" t="s">
        <v>11</v>
      </c>
      <c r="E137" s="42" t="str">
        <f t="shared" si="2"/>
        <v>School of BusinessStaff Benefits</v>
      </c>
      <c r="F137" s="94">
        <f>VLOOKUP(E137,'Budget Template'!$C:$G,VLOOKUP(C137,'Fund Lookup'!$A$2:$B$5,2,FALSE),FALSE)</f>
        <v>994108</v>
      </c>
    </row>
    <row r="138" spans="1:6" x14ac:dyDescent="0.25">
      <c r="A138" t="str">
        <f>'Cover Page'!$A$1</f>
        <v>North Carolina Central University</v>
      </c>
      <c r="B138" s="91" t="s">
        <v>110</v>
      </c>
      <c r="C138" s="92" t="s">
        <v>0</v>
      </c>
      <c r="D138" s="42" t="s">
        <v>92</v>
      </c>
      <c r="E138" s="42" t="str">
        <f t="shared" si="2"/>
        <v>School of BusinessServices, Supplies, Materials, &amp; Equip.</v>
      </c>
      <c r="F138" s="94">
        <f>VLOOKUP(E138,'Budget Template'!$C:$G,VLOOKUP(C138,'Fund Lookup'!$A$2:$B$5,2,FALSE),FALSE)</f>
        <v>222188</v>
      </c>
    </row>
    <row r="139" spans="1:6" x14ac:dyDescent="0.25">
      <c r="A139" t="str">
        <f>'Cover Page'!$A$1</f>
        <v>North Carolina Central University</v>
      </c>
      <c r="B139" s="91" t="s">
        <v>110</v>
      </c>
      <c r="C139" s="92" t="s">
        <v>0</v>
      </c>
      <c r="D139" s="42" t="s">
        <v>13</v>
      </c>
      <c r="E139" s="42" t="str">
        <f t="shared" si="2"/>
        <v>School of BusinessScholarships &amp; Fellowships</v>
      </c>
      <c r="F139" s="94">
        <f>VLOOKUP(E139,'Budget Template'!$C:$G,VLOOKUP(C139,'Fund Lookup'!$A$2:$B$5,2,FALSE),FALSE)</f>
        <v>17000</v>
      </c>
    </row>
    <row r="140" spans="1:6" x14ac:dyDescent="0.25">
      <c r="A140" t="str">
        <f>'Cover Page'!$A$1</f>
        <v>North Carolina Central University</v>
      </c>
      <c r="B140" s="91" t="s">
        <v>110</v>
      </c>
      <c r="C140" s="92" t="s">
        <v>0</v>
      </c>
      <c r="D140" s="42" t="s">
        <v>29</v>
      </c>
      <c r="E140" s="42" t="str">
        <f t="shared" si="2"/>
        <v>School of BusinessDebt Service</v>
      </c>
      <c r="F140" s="94">
        <f>VLOOKUP(E140,'Budget Template'!$C:$G,VLOOKUP(C140,'Fund Lookup'!$A$2:$B$5,2,FALSE),FALSE)</f>
        <v>0</v>
      </c>
    </row>
    <row r="141" spans="1:6" x14ac:dyDescent="0.25">
      <c r="A141" t="str">
        <f>'Cover Page'!$A$1</f>
        <v>North Carolina Central University</v>
      </c>
      <c r="B141" s="91" t="s">
        <v>110</v>
      </c>
      <c r="C141" s="92" t="s">
        <v>0</v>
      </c>
      <c r="D141" s="42" t="s">
        <v>12</v>
      </c>
      <c r="E141" s="42" t="str">
        <f t="shared" si="2"/>
        <v>School of BusinessUtilities</v>
      </c>
      <c r="F141" s="94">
        <f>VLOOKUP(E141,'Budget Template'!$C:$G,VLOOKUP(C141,'Fund Lookup'!$A$2:$B$5,2,FALSE),FALSE)</f>
        <v>0</v>
      </c>
    </row>
    <row r="142" spans="1:6" x14ac:dyDescent="0.25">
      <c r="A142" t="str">
        <f>'Cover Page'!$A$1</f>
        <v>North Carolina Central University</v>
      </c>
      <c r="B142" s="91" t="s">
        <v>110</v>
      </c>
      <c r="C142" s="92" t="s">
        <v>0</v>
      </c>
      <c r="D142" s="42" t="s">
        <v>14</v>
      </c>
      <c r="E142" s="42" t="str">
        <f t="shared" si="2"/>
        <v>School of BusinessOther Expenses</v>
      </c>
      <c r="F142" s="94">
        <f>VLOOKUP(E142,'Budget Template'!$C:$G,VLOOKUP(C142,'Fund Lookup'!$A$2:$B$5,2,FALSE),FALSE)</f>
        <v>11404</v>
      </c>
    </row>
    <row r="143" spans="1:6" x14ac:dyDescent="0.25">
      <c r="A143" t="str">
        <f>'Cover Page'!$A$1</f>
        <v>North Carolina Central University</v>
      </c>
      <c r="B143" s="91" t="s">
        <v>110</v>
      </c>
      <c r="C143" s="92" t="s">
        <v>0</v>
      </c>
      <c r="D143" s="42" t="s">
        <v>35</v>
      </c>
      <c r="E143" s="42" t="str">
        <f t="shared" si="2"/>
        <v>School of BusinessTransfers In</v>
      </c>
      <c r="F143" s="94">
        <f>VLOOKUP(E143,'Budget Template'!$C:$G,VLOOKUP(C143,'Fund Lookup'!$A$2:$B$5,2,FALSE),FALSE)</f>
        <v>0</v>
      </c>
    </row>
    <row r="144" spans="1:6" x14ac:dyDescent="0.25">
      <c r="A144" t="str">
        <f>'Cover Page'!$A$1</f>
        <v>North Carolina Central University</v>
      </c>
      <c r="B144" s="91" t="s">
        <v>110</v>
      </c>
      <c r="C144" s="92" t="s">
        <v>0</v>
      </c>
      <c r="D144" s="42" t="s">
        <v>93</v>
      </c>
      <c r="E144" s="42" t="str">
        <f t="shared" si="2"/>
        <v>School of BusinessTransfers Out to Capital</v>
      </c>
      <c r="F144" s="94">
        <f>VLOOKUP(E144,'Budget Template'!$C:$G,VLOOKUP(C144,'Fund Lookup'!$A$2:$B$5,2,FALSE),FALSE)</f>
        <v>0</v>
      </c>
    </row>
    <row r="145" spans="1:6" x14ac:dyDescent="0.25">
      <c r="A145" t="str">
        <f>'Cover Page'!$A$1</f>
        <v>North Carolina Central University</v>
      </c>
      <c r="B145" s="91" t="s">
        <v>110</v>
      </c>
      <c r="C145" s="92" t="s">
        <v>0</v>
      </c>
      <c r="D145" s="42" t="s">
        <v>94</v>
      </c>
      <c r="E145" s="42" t="str">
        <f t="shared" si="2"/>
        <v>School of BusinessTransfers Out (Other)</v>
      </c>
      <c r="F145" s="94">
        <f>VLOOKUP(E145,'Budget Template'!$C:$G,VLOOKUP(C145,'Fund Lookup'!$A$2:$B$5,2,FALSE),FALSE)</f>
        <v>0</v>
      </c>
    </row>
    <row r="146" spans="1:6" ht="30" x14ac:dyDescent="0.25">
      <c r="A146" t="str">
        <f>'Cover Page'!$A$1</f>
        <v>North Carolina Central University</v>
      </c>
      <c r="B146" s="91" t="s">
        <v>110</v>
      </c>
      <c r="C146" s="92" t="s">
        <v>32</v>
      </c>
      <c r="D146" s="42" t="s">
        <v>33</v>
      </c>
      <c r="E146" s="42" t="str">
        <f t="shared" si="2"/>
        <v>School of BusinessState Appropriation, Tuition, &amp; Fees</v>
      </c>
      <c r="F146" s="94">
        <f>VLOOKUP(E146,'Budget Template'!$C:$G,VLOOKUP(C146,'Fund Lookup'!$A$2:$B$5,2,FALSE),FALSE)</f>
        <v>0</v>
      </c>
    </row>
    <row r="147" spans="1:6" ht="30" x14ac:dyDescent="0.25">
      <c r="A147" t="str">
        <f>'Cover Page'!$A$1</f>
        <v>North Carolina Central University</v>
      </c>
      <c r="B147" s="91" t="s">
        <v>110</v>
      </c>
      <c r="C147" s="92" t="s">
        <v>32</v>
      </c>
      <c r="D147" s="42" t="s">
        <v>4</v>
      </c>
      <c r="E147" s="42" t="str">
        <f t="shared" si="2"/>
        <v>School of BusinessSales &amp; Services</v>
      </c>
      <c r="F147" s="94">
        <f>VLOOKUP(E147,'Budget Template'!$C:$G,VLOOKUP(C147,'Fund Lookup'!$A$2:$B$5,2,FALSE),FALSE)</f>
        <v>0</v>
      </c>
    </row>
    <row r="148" spans="1:6" ht="30" x14ac:dyDescent="0.25">
      <c r="A148" t="str">
        <f>'Cover Page'!$A$1</f>
        <v>North Carolina Central University</v>
      </c>
      <c r="B148" s="91" t="s">
        <v>110</v>
      </c>
      <c r="C148" s="92" t="s">
        <v>32</v>
      </c>
      <c r="D148" s="42" t="s">
        <v>30</v>
      </c>
      <c r="E148" s="42" t="str">
        <f t="shared" si="2"/>
        <v>School of BusinessPatient Services</v>
      </c>
      <c r="F148" s="94">
        <f>VLOOKUP(E148,'Budget Template'!$C:$G,VLOOKUP(C148,'Fund Lookup'!$A$2:$B$5,2,FALSE),FALSE)</f>
        <v>0</v>
      </c>
    </row>
    <row r="149" spans="1:6" ht="30" x14ac:dyDescent="0.25">
      <c r="A149" t="str">
        <f>'Cover Page'!$A$1</f>
        <v>North Carolina Central University</v>
      </c>
      <c r="B149" s="91" t="s">
        <v>110</v>
      </c>
      <c r="C149" s="92" t="s">
        <v>32</v>
      </c>
      <c r="D149" s="42" t="s">
        <v>5</v>
      </c>
      <c r="E149" s="42" t="str">
        <f t="shared" si="2"/>
        <v>School of BusinessContracts &amp; Grants</v>
      </c>
      <c r="F149" s="94">
        <f>VLOOKUP(E149,'Budget Template'!$C:$G,VLOOKUP(C149,'Fund Lookup'!$A$2:$B$5,2,FALSE),FALSE)</f>
        <v>0</v>
      </c>
    </row>
    <row r="150" spans="1:6" ht="30" x14ac:dyDescent="0.25">
      <c r="A150" t="str">
        <f>'Cover Page'!$A$1</f>
        <v>North Carolina Central University</v>
      </c>
      <c r="B150" s="91" t="s">
        <v>110</v>
      </c>
      <c r="C150" s="92" t="s">
        <v>32</v>
      </c>
      <c r="D150" s="42" t="s">
        <v>6</v>
      </c>
      <c r="E150" s="42" t="str">
        <f t="shared" si="2"/>
        <v>School of BusinessGifts &amp; Investments</v>
      </c>
      <c r="F150" s="94">
        <f>VLOOKUP(E150,'Budget Template'!$C:$G,VLOOKUP(C150,'Fund Lookup'!$A$2:$B$5,2,FALSE),FALSE)</f>
        <v>0</v>
      </c>
    </row>
    <row r="151" spans="1:6" ht="30" x14ac:dyDescent="0.25">
      <c r="A151" t="str">
        <f>'Cover Page'!$A$1</f>
        <v>North Carolina Central University</v>
      </c>
      <c r="B151" s="91" t="s">
        <v>110</v>
      </c>
      <c r="C151" s="92" t="s">
        <v>32</v>
      </c>
      <c r="D151" s="42" t="s">
        <v>7</v>
      </c>
      <c r="E151" s="42" t="str">
        <f t="shared" si="2"/>
        <v>School of BusinessOther Revenues</v>
      </c>
      <c r="F151" s="94">
        <f>VLOOKUP(E151,'Budget Template'!$C:$G,VLOOKUP(C151,'Fund Lookup'!$A$2:$B$5,2,FALSE),FALSE)</f>
        <v>0</v>
      </c>
    </row>
    <row r="152" spans="1:6" ht="30" x14ac:dyDescent="0.25">
      <c r="A152" t="str">
        <f>'Cover Page'!$A$1</f>
        <v>North Carolina Central University</v>
      </c>
      <c r="B152" s="91" t="s">
        <v>110</v>
      </c>
      <c r="C152" s="92" t="s">
        <v>32</v>
      </c>
      <c r="D152" s="42" t="s">
        <v>10</v>
      </c>
      <c r="E152" s="42" t="str">
        <f t="shared" si="2"/>
        <v>School of BusinessSalaries and Wages</v>
      </c>
      <c r="F152" s="94">
        <f>VLOOKUP(E152,'Budget Template'!$C:$G,VLOOKUP(C152,'Fund Lookup'!$A$2:$B$5,2,FALSE),FALSE)</f>
        <v>0</v>
      </c>
    </row>
    <row r="153" spans="1:6" ht="30" x14ac:dyDescent="0.25">
      <c r="A153" t="str">
        <f>'Cover Page'!$A$1</f>
        <v>North Carolina Central University</v>
      </c>
      <c r="B153" s="91" t="s">
        <v>110</v>
      </c>
      <c r="C153" s="92" t="s">
        <v>32</v>
      </c>
      <c r="D153" s="42" t="s">
        <v>11</v>
      </c>
      <c r="E153" s="42" t="str">
        <f t="shared" si="2"/>
        <v>School of BusinessStaff Benefits</v>
      </c>
      <c r="F153" s="94">
        <f>VLOOKUP(E153,'Budget Template'!$C:$G,VLOOKUP(C153,'Fund Lookup'!$A$2:$B$5,2,FALSE),FALSE)</f>
        <v>0</v>
      </c>
    </row>
    <row r="154" spans="1:6" ht="30" x14ac:dyDescent="0.25">
      <c r="A154" t="str">
        <f>'Cover Page'!$A$1</f>
        <v>North Carolina Central University</v>
      </c>
      <c r="B154" s="91" t="s">
        <v>110</v>
      </c>
      <c r="C154" s="92" t="s">
        <v>32</v>
      </c>
      <c r="D154" s="42" t="s">
        <v>92</v>
      </c>
      <c r="E154" s="42" t="str">
        <f t="shared" si="2"/>
        <v>School of BusinessServices, Supplies, Materials, &amp; Equip.</v>
      </c>
      <c r="F154" s="94">
        <f>VLOOKUP(E154,'Budget Template'!$C:$G,VLOOKUP(C154,'Fund Lookup'!$A$2:$B$5,2,FALSE),FALSE)</f>
        <v>7918</v>
      </c>
    </row>
    <row r="155" spans="1:6" ht="30" x14ac:dyDescent="0.25">
      <c r="A155" t="str">
        <f>'Cover Page'!$A$1</f>
        <v>North Carolina Central University</v>
      </c>
      <c r="B155" s="91" t="s">
        <v>110</v>
      </c>
      <c r="C155" s="92" t="s">
        <v>32</v>
      </c>
      <c r="D155" s="42" t="s">
        <v>13</v>
      </c>
      <c r="E155" s="42" t="str">
        <f t="shared" si="2"/>
        <v>School of BusinessScholarships &amp; Fellowships</v>
      </c>
      <c r="F155" s="94">
        <f>VLOOKUP(E155,'Budget Template'!$C:$G,VLOOKUP(C155,'Fund Lookup'!$A$2:$B$5,2,FALSE),FALSE)</f>
        <v>0</v>
      </c>
    </row>
    <row r="156" spans="1:6" ht="30" x14ac:dyDescent="0.25">
      <c r="A156" t="str">
        <f>'Cover Page'!$A$1</f>
        <v>North Carolina Central University</v>
      </c>
      <c r="B156" s="91" t="s">
        <v>110</v>
      </c>
      <c r="C156" s="92" t="s">
        <v>32</v>
      </c>
      <c r="D156" s="42" t="s">
        <v>29</v>
      </c>
      <c r="E156" s="42" t="str">
        <f t="shared" si="2"/>
        <v>School of BusinessDebt Service</v>
      </c>
      <c r="F156" s="94">
        <f>VLOOKUP(E156,'Budget Template'!$C:$G,VLOOKUP(C156,'Fund Lookup'!$A$2:$B$5,2,FALSE),FALSE)</f>
        <v>0</v>
      </c>
    </row>
    <row r="157" spans="1:6" ht="30" x14ac:dyDescent="0.25">
      <c r="A157" t="str">
        <f>'Cover Page'!$A$1</f>
        <v>North Carolina Central University</v>
      </c>
      <c r="B157" s="91" t="s">
        <v>110</v>
      </c>
      <c r="C157" s="92" t="s">
        <v>32</v>
      </c>
      <c r="D157" s="42" t="s">
        <v>12</v>
      </c>
      <c r="E157" s="42" t="str">
        <f t="shared" si="2"/>
        <v>School of BusinessUtilities</v>
      </c>
      <c r="F157" s="94">
        <f>VLOOKUP(E157,'Budget Template'!$C:$G,VLOOKUP(C157,'Fund Lookup'!$A$2:$B$5,2,FALSE),FALSE)</f>
        <v>0</v>
      </c>
    </row>
    <row r="158" spans="1:6" ht="30" x14ac:dyDescent="0.25">
      <c r="A158" t="str">
        <f>'Cover Page'!$A$1</f>
        <v>North Carolina Central University</v>
      </c>
      <c r="B158" s="91" t="s">
        <v>110</v>
      </c>
      <c r="C158" s="92" t="s">
        <v>32</v>
      </c>
      <c r="D158" s="42" t="s">
        <v>14</v>
      </c>
      <c r="E158" s="42" t="str">
        <f t="shared" si="2"/>
        <v>School of BusinessOther Expenses</v>
      </c>
      <c r="F158" s="94">
        <f>VLOOKUP(E158,'Budget Template'!$C:$G,VLOOKUP(C158,'Fund Lookup'!$A$2:$B$5,2,FALSE),FALSE)</f>
        <v>0</v>
      </c>
    </row>
    <row r="159" spans="1:6" ht="30" x14ac:dyDescent="0.25">
      <c r="A159" t="str">
        <f>'Cover Page'!$A$1</f>
        <v>North Carolina Central University</v>
      </c>
      <c r="B159" s="91" t="s">
        <v>110</v>
      </c>
      <c r="C159" s="92" t="s">
        <v>32</v>
      </c>
      <c r="D159" s="42" t="s">
        <v>35</v>
      </c>
      <c r="E159" s="42" t="str">
        <f t="shared" si="2"/>
        <v>School of BusinessTransfers In</v>
      </c>
      <c r="F159" s="94">
        <f>VLOOKUP(E159,'Budget Template'!$C:$G,VLOOKUP(C159,'Fund Lookup'!$A$2:$B$5,2,FALSE),FALSE)</f>
        <v>0</v>
      </c>
    </row>
    <row r="160" spans="1:6" ht="30" x14ac:dyDescent="0.25">
      <c r="A160" t="str">
        <f>'Cover Page'!$A$1</f>
        <v>North Carolina Central University</v>
      </c>
      <c r="B160" s="91" t="s">
        <v>110</v>
      </c>
      <c r="C160" s="92" t="s">
        <v>32</v>
      </c>
      <c r="D160" s="42" t="s">
        <v>93</v>
      </c>
      <c r="E160" s="42" t="str">
        <f t="shared" si="2"/>
        <v>School of BusinessTransfers Out to Capital</v>
      </c>
      <c r="F160" s="94">
        <f>VLOOKUP(E160,'Budget Template'!$C:$G,VLOOKUP(C160,'Fund Lookup'!$A$2:$B$5,2,FALSE),FALSE)</f>
        <v>0</v>
      </c>
    </row>
    <row r="161" spans="1:6" ht="30" x14ac:dyDescent="0.25">
      <c r="A161" t="str">
        <f>'Cover Page'!$A$1</f>
        <v>North Carolina Central University</v>
      </c>
      <c r="B161" s="91" t="s">
        <v>110</v>
      </c>
      <c r="C161" s="92" t="s">
        <v>32</v>
      </c>
      <c r="D161" s="42" t="s">
        <v>94</v>
      </c>
      <c r="E161" s="42" t="str">
        <f t="shared" si="2"/>
        <v>School of BusinessTransfers Out (Other)</v>
      </c>
      <c r="F161" s="94">
        <f>VLOOKUP(E161,'Budget Template'!$C:$G,VLOOKUP(C161,'Fund Lookup'!$A$2:$B$5,2,FALSE),FALSE)</f>
        <v>0</v>
      </c>
    </row>
    <row r="162" spans="1:6" x14ac:dyDescent="0.25">
      <c r="A162" t="str">
        <f>'Cover Page'!$A$1</f>
        <v>North Carolina Central University</v>
      </c>
      <c r="B162" s="91" t="s">
        <v>110</v>
      </c>
      <c r="C162" s="92" t="s">
        <v>86</v>
      </c>
      <c r="D162" s="42" t="s">
        <v>33</v>
      </c>
      <c r="E162" s="42" t="str">
        <f t="shared" si="2"/>
        <v>School of BusinessState Appropriation, Tuition, &amp; Fees</v>
      </c>
      <c r="F162" s="94">
        <f>VLOOKUP(E162,'Budget Template'!$C:$G,VLOOKUP(C162,'Fund Lookup'!$A$2:$B$5,2,FALSE),FALSE)</f>
        <v>0</v>
      </c>
    </row>
    <row r="163" spans="1:6" x14ac:dyDescent="0.25">
      <c r="A163" t="str">
        <f>'Cover Page'!$A$1</f>
        <v>North Carolina Central University</v>
      </c>
      <c r="B163" s="91" t="s">
        <v>110</v>
      </c>
      <c r="C163" s="92" t="s">
        <v>86</v>
      </c>
      <c r="D163" s="42" t="s">
        <v>4</v>
      </c>
      <c r="E163" s="42" t="str">
        <f t="shared" si="2"/>
        <v>School of BusinessSales &amp; Services</v>
      </c>
      <c r="F163" s="94">
        <f>VLOOKUP(E163,'Budget Template'!$C:$G,VLOOKUP(C163,'Fund Lookup'!$A$2:$B$5,2,FALSE),FALSE)</f>
        <v>0</v>
      </c>
    </row>
    <row r="164" spans="1:6" x14ac:dyDescent="0.25">
      <c r="A164" t="str">
        <f>'Cover Page'!$A$1</f>
        <v>North Carolina Central University</v>
      </c>
      <c r="B164" s="91" t="s">
        <v>110</v>
      </c>
      <c r="C164" s="92" t="s">
        <v>86</v>
      </c>
      <c r="D164" s="42" t="s">
        <v>30</v>
      </c>
      <c r="E164" s="42" t="str">
        <f t="shared" si="2"/>
        <v>School of BusinessPatient Services</v>
      </c>
      <c r="F164" s="94">
        <f>VLOOKUP(E164,'Budget Template'!$C:$G,VLOOKUP(C164,'Fund Lookup'!$A$2:$B$5,2,FALSE),FALSE)</f>
        <v>0</v>
      </c>
    </row>
    <row r="165" spans="1:6" x14ac:dyDescent="0.25">
      <c r="A165" t="str">
        <f>'Cover Page'!$A$1</f>
        <v>North Carolina Central University</v>
      </c>
      <c r="B165" s="91" t="s">
        <v>110</v>
      </c>
      <c r="C165" s="92" t="s">
        <v>86</v>
      </c>
      <c r="D165" s="42" t="s">
        <v>5</v>
      </c>
      <c r="E165" s="42" t="str">
        <f t="shared" si="2"/>
        <v>School of BusinessContracts &amp; Grants</v>
      </c>
      <c r="F165" s="94">
        <f>VLOOKUP(E165,'Budget Template'!$C:$G,VLOOKUP(C165,'Fund Lookup'!$A$2:$B$5,2,FALSE),FALSE)</f>
        <v>0</v>
      </c>
    </row>
    <row r="166" spans="1:6" x14ac:dyDescent="0.25">
      <c r="A166" t="str">
        <f>'Cover Page'!$A$1</f>
        <v>North Carolina Central University</v>
      </c>
      <c r="B166" s="91" t="s">
        <v>110</v>
      </c>
      <c r="C166" s="92" t="s">
        <v>86</v>
      </c>
      <c r="D166" s="42" t="s">
        <v>6</v>
      </c>
      <c r="E166" s="42" t="str">
        <f t="shared" si="2"/>
        <v>School of BusinessGifts &amp; Investments</v>
      </c>
      <c r="F166" s="94">
        <f>VLOOKUP(E166,'Budget Template'!$C:$G,VLOOKUP(C166,'Fund Lookup'!$A$2:$B$5,2,FALSE),FALSE)</f>
        <v>0</v>
      </c>
    </row>
    <row r="167" spans="1:6" x14ac:dyDescent="0.25">
      <c r="A167" t="str">
        <f>'Cover Page'!$A$1</f>
        <v>North Carolina Central University</v>
      </c>
      <c r="B167" s="91" t="s">
        <v>110</v>
      </c>
      <c r="C167" s="92" t="s">
        <v>86</v>
      </c>
      <c r="D167" s="42" t="s">
        <v>7</v>
      </c>
      <c r="E167" s="42" t="str">
        <f t="shared" si="2"/>
        <v>School of BusinessOther Revenues</v>
      </c>
      <c r="F167" s="94">
        <f>VLOOKUP(E167,'Budget Template'!$C:$G,VLOOKUP(C167,'Fund Lookup'!$A$2:$B$5,2,FALSE),FALSE)</f>
        <v>0</v>
      </c>
    </row>
    <row r="168" spans="1:6" x14ac:dyDescent="0.25">
      <c r="A168" t="str">
        <f>'Cover Page'!$A$1</f>
        <v>North Carolina Central University</v>
      </c>
      <c r="B168" s="91" t="s">
        <v>110</v>
      </c>
      <c r="C168" s="92" t="s">
        <v>86</v>
      </c>
      <c r="D168" s="42" t="s">
        <v>10</v>
      </c>
      <c r="E168" s="42" t="str">
        <f t="shared" si="2"/>
        <v>School of BusinessSalaries and Wages</v>
      </c>
      <c r="F168" s="94">
        <f>VLOOKUP(E168,'Budget Template'!$C:$G,VLOOKUP(C168,'Fund Lookup'!$A$2:$B$5,2,FALSE),FALSE)</f>
        <v>0</v>
      </c>
    </row>
    <row r="169" spans="1:6" x14ac:dyDescent="0.25">
      <c r="A169" t="str">
        <f>'Cover Page'!$A$1</f>
        <v>North Carolina Central University</v>
      </c>
      <c r="B169" s="91" t="s">
        <v>110</v>
      </c>
      <c r="C169" s="92" t="s">
        <v>86</v>
      </c>
      <c r="D169" s="42" t="s">
        <v>11</v>
      </c>
      <c r="E169" s="42" t="str">
        <f t="shared" si="2"/>
        <v>School of BusinessStaff Benefits</v>
      </c>
      <c r="F169" s="94">
        <f>VLOOKUP(E169,'Budget Template'!$C:$G,VLOOKUP(C169,'Fund Lookup'!$A$2:$B$5,2,FALSE),FALSE)</f>
        <v>0</v>
      </c>
    </row>
    <row r="170" spans="1:6" x14ac:dyDescent="0.25">
      <c r="A170" t="str">
        <f>'Cover Page'!$A$1</f>
        <v>North Carolina Central University</v>
      </c>
      <c r="B170" s="91" t="s">
        <v>110</v>
      </c>
      <c r="C170" s="92" t="s">
        <v>86</v>
      </c>
      <c r="D170" s="42" t="s">
        <v>92</v>
      </c>
      <c r="E170" s="42" t="str">
        <f t="shared" si="2"/>
        <v>School of BusinessServices, Supplies, Materials, &amp; Equip.</v>
      </c>
      <c r="F170" s="94">
        <f>VLOOKUP(E170,'Budget Template'!$C:$G,VLOOKUP(C170,'Fund Lookup'!$A$2:$B$5,2,FALSE),FALSE)</f>
        <v>0</v>
      </c>
    </row>
    <row r="171" spans="1:6" x14ac:dyDescent="0.25">
      <c r="A171" t="str">
        <f>'Cover Page'!$A$1</f>
        <v>North Carolina Central University</v>
      </c>
      <c r="B171" s="91" t="s">
        <v>110</v>
      </c>
      <c r="C171" s="92" t="s">
        <v>86</v>
      </c>
      <c r="D171" s="42" t="s">
        <v>13</v>
      </c>
      <c r="E171" s="42" t="str">
        <f t="shared" si="2"/>
        <v>School of BusinessScholarships &amp; Fellowships</v>
      </c>
      <c r="F171" s="94">
        <f>VLOOKUP(E171,'Budget Template'!$C:$G,VLOOKUP(C171,'Fund Lookup'!$A$2:$B$5,2,FALSE),FALSE)</f>
        <v>0</v>
      </c>
    </row>
    <row r="172" spans="1:6" x14ac:dyDescent="0.25">
      <c r="A172" t="str">
        <f>'Cover Page'!$A$1</f>
        <v>North Carolina Central University</v>
      </c>
      <c r="B172" s="91" t="s">
        <v>110</v>
      </c>
      <c r="C172" s="92" t="s">
        <v>86</v>
      </c>
      <c r="D172" s="42" t="s">
        <v>29</v>
      </c>
      <c r="E172" s="42" t="str">
        <f t="shared" si="2"/>
        <v>School of BusinessDebt Service</v>
      </c>
      <c r="F172" s="94">
        <f>VLOOKUP(E172,'Budget Template'!$C:$G,VLOOKUP(C172,'Fund Lookup'!$A$2:$B$5,2,FALSE),FALSE)</f>
        <v>0</v>
      </c>
    </row>
    <row r="173" spans="1:6" x14ac:dyDescent="0.25">
      <c r="A173" t="str">
        <f>'Cover Page'!$A$1</f>
        <v>North Carolina Central University</v>
      </c>
      <c r="B173" s="91" t="s">
        <v>110</v>
      </c>
      <c r="C173" s="92" t="s">
        <v>86</v>
      </c>
      <c r="D173" s="42" t="s">
        <v>12</v>
      </c>
      <c r="E173" s="42" t="str">
        <f t="shared" si="2"/>
        <v>School of BusinessUtilities</v>
      </c>
      <c r="F173" s="94">
        <f>VLOOKUP(E173,'Budget Template'!$C:$G,VLOOKUP(C173,'Fund Lookup'!$A$2:$B$5,2,FALSE),FALSE)</f>
        <v>0</v>
      </c>
    </row>
    <row r="174" spans="1:6" x14ac:dyDescent="0.25">
      <c r="A174" t="str">
        <f>'Cover Page'!$A$1</f>
        <v>North Carolina Central University</v>
      </c>
      <c r="B174" s="91" t="s">
        <v>110</v>
      </c>
      <c r="C174" s="92" t="s">
        <v>86</v>
      </c>
      <c r="D174" s="42" t="s">
        <v>14</v>
      </c>
      <c r="E174" s="42" t="str">
        <f t="shared" si="2"/>
        <v>School of BusinessOther Expenses</v>
      </c>
      <c r="F174" s="94">
        <f>VLOOKUP(E174,'Budget Template'!$C:$G,VLOOKUP(C174,'Fund Lookup'!$A$2:$B$5,2,FALSE),FALSE)</f>
        <v>0</v>
      </c>
    </row>
    <row r="175" spans="1:6" x14ac:dyDescent="0.25">
      <c r="A175" t="str">
        <f>'Cover Page'!$A$1</f>
        <v>North Carolina Central University</v>
      </c>
      <c r="B175" s="91" t="s">
        <v>110</v>
      </c>
      <c r="C175" s="92" t="s">
        <v>86</v>
      </c>
      <c r="D175" s="42" t="s">
        <v>35</v>
      </c>
      <c r="E175" s="42" t="str">
        <f t="shared" si="2"/>
        <v>School of BusinessTransfers In</v>
      </c>
      <c r="F175" s="94">
        <f>VLOOKUP(E175,'Budget Template'!$C:$G,VLOOKUP(C175,'Fund Lookup'!$A$2:$B$5,2,FALSE),FALSE)</f>
        <v>0</v>
      </c>
    </row>
    <row r="176" spans="1:6" x14ac:dyDescent="0.25">
      <c r="A176" t="str">
        <f>'Cover Page'!$A$1</f>
        <v>North Carolina Central University</v>
      </c>
      <c r="B176" s="91" t="s">
        <v>110</v>
      </c>
      <c r="C176" s="92" t="s">
        <v>86</v>
      </c>
      <c r="D176" s="42" t="s">
        <v>93</v>
      </c>
      <c r="E176" s="42" t="str">
        <f t="shared" si="2"/>
        <v>School of BusinessTransfers Out to Capital</v>
      </c>
      <c r="F176" s="94">
        <f>VLOOKUP(E176,'Budget Template'!$C:$G,VLOOKUP(C176,'Fund Lookup'!$A$2:$B$5,2,FALSE),FALSE)</f>
        <v>0</v>
      </c>
    </row>
    <row r="177" spans="1:6" x14ac:dyDescent="0.25">
      <c r="A177" t="str">
        <f>'Cover Page'!$A$1</f>
        <v>North Carolina Central University</v>
      </c>
      <c r="B177" s="91" t="s">
        <v>110</v>
      </c>
      <c r="C177" s="92" t="s">
        <v>86</v>
      </c>
      <c r="D177" s="42" t="s">
        <v>94</v>
      </c>
      <c r="E177" s="42" t="str">
        <f t="shared" si="2"/>
        <v>School of BusinessTransfers Out (Other)</v>
      </c>
      <c r="F177" s="94">
        <f>VLOOKUP(E177,'Budget Template'!$C:$G,VLOOKUP(C177,'Fund Lookup'!$A$2:$B$5,2,FALSE),FALSE)</f>
        <v>0</v>
      </c>
    </row>
    <row r="178" spans="1:6" x14ac:dyDescent="0.25">
      <c r="A178" t="str">
        <f>'Cover Page'!$A$1</f>
        <v>North Carolina Central University</v>
      </c>
      <c r="B178" s="91" t="s">
        <v>110</v>
      </c>
      <c r="C178" s="92" t="s">
        <v>28</v>
      </c>
      <c r="D178" s="42" t="s">
        <v>33</v>
      </c>
      <c r="E178" s="42" t="str">
        <f t="shared" si="2"/>
        <v>School of BusinessState Appropriation, Tuition, &amp; Fees</v>
      </c>
      <c r="F178" s="94">
        <f>VLOOKUP(E178,'Budget Template'!$C:$G,VLOOKUP(C178,'Fund Lookup'!$A$2:$B$5,2,FALSE),FALSE)</f>
        <v>0</v>
      </c>
    </row>
    <row r="179" spans="1:6" x14ac:dyDescent="0.25">
      <c r="A179" t="str">
        <f>'Cover Page'!$A$1</f>
        <v>North Carolina Central University</v>
      </c>
      <c r="B179" s="91" t="s">
        <v>110</v>
      </c>
      <c r="C179" s="92" t="s">
        <v>28</v>
      </c>
      <c r="D179" s="42" t="s">
        <v>4</v>
      </c>
      <c r="E179" s="42" t="str">
        <f t="shared" si="2"/>
        <v>School of BusinessSales &amp; Services</v>
      </c>
      <c r="F179" s="94">
        <f>VLOOKUP(E179,'Budget Template'!$C:$G,VLOOKUP(C179,'Fund Lookup'!$A$2:$B$5,2,FALSE),FALSE)</f>
        <v>0</v>
      </c>
    </row>
    <row r="180" spans="1:6" x14ac:dyDescent="0.25">
      <c r="A180" t="str">
        <f>'Cover Page'!$A$1</f>
        <v>North Carolina Central University</v>
      </c>
      <c r="B180" s="91" t="s">
        <v>110</v>
      </c>
      <c r="C180" s="92" t="s">
        <v>28</v>
      </c>
      <c r="D180" s="42" t="s">
        <v>30</v>
      </c>
      <c r="E180" s="42" t="str">
        <f t="shared" si="2"/>
        <v>School of BusinessPatient Services</v>
      </c>
      <c r="F180" s="94">
        <f>VLOOKUP(E180,'Budget Template'!$C:$G,VLOOKUP(C180,'Fund Lookup'!$A$2:$B$5,2,FALSE),FALSE)</f>
        <v>0</v>
      </c>
    </row>
    <row r="181" spans="1:6" x14ac:dyDescent="0.25">
      <c r="A181" t="str">
        <f>'Cover Page'!$A$1</f>
        <v>North Carolina Central University</v>
      </c>
      <c r="B181" s="91" t="s">
        <v>110</v>
      </c>
      <c r="C181" s="92" t="s">
        <v>28</v>
      </c>
      <c r="D181" s="42" t="s">
        <v>5</v>
      </c>
      <c r="E181" s="42" t="str">
        <f t="shared" si="2"/>
        <v>School of BusinessContracts &amp; Grants</v>
      </c>
      <c r="F181" s="94">
        <f>VLOOKUP(E181,'Budget Template'!$C:$G,VLOOKUP(C181,'Fund Lookup'!$A$2:$B$5,2,FALSE),FALSE)</f>
        <v>0</v>
      </c>
    </row>
    <row r="182" spans="1:6" x14ac:dyDescent="0.25">
      <c r="A182" t="str">
        <f>'Cover Page'!$A$1</f>
        <v>North Carolina Central University</v>
      </c>
      <c r="B182" s="91" t="s">
        <v>110</v>
      </c>
      <c r="C182" s="92" t="s">
        <v>28</v>
      </c>
      <c r="D182" s="42" t="s">
        <v>6</v>
      </c>
      <c r="E182" s="42" t="str">
        <f t="shared" si="2"/>
        <v>School of BusinessGifts &amp; Investments</v>
      </c>
      <c r="F182" s="94">
        <f>VLOOKUP(E182,'Budget Template'!$C:$G,VLOOKUP(C182,'Fund Lookup'!$A$2:$B$5,2,FALSE),FALSE)</f>
        <v>0</v>
      </c>
    </row>
    <row r="183" spans="1:6" x14ac:dyDescent="0.25">
      <c r="A183" t="str">
        <f>'Cover Page'!$A$1</f>
        <v>North Carolina Central University</v>
      </c>
      <c r="B183" s="91" t="s">
        <v>110</v>
      </c>
      <c r="C183" s="92" t="s">
        <v>28</v>
      </c>
      <c r="D183" s="42" t="s">
        <v>7</v>
      </c>
      <c r="E183" s="42" t="str">
        <f t="shared" si="2"/>
        <v>School of BusinessOther Revenues</v>
      </c>
      <c r="F183" s="94">
        <f>VLOOKUP(E183,'Budget Template'!$C:$G,VLOOKUP(C183,'Fund Lookup'!$A$2:$B$5,2,FALSE),FALSE)</f>
        <v>301286</v>
      </c>
    </row>
    <row r="184" spans="1:6" x14ac:dyDescent="0.25">
      <c r="A184" t="str">
        <f>'Cover Page'!$A$1</f>
        <v>North Carolina Central University</v>
      </c>
      <c r="B184" s="91" t="s">
        <v>110</v>
      </c>
      <c r="C184" s="92" t="s">
        <v>28</v>
      </c>
      <c r="D184" s="42" t="s">
        <v>10</v>
      </c>
      <c r="E184" s="42" t="str">
        <f t="shared" si="2"/>
        <v>School of BusinessSalaries and Wages</v>
      </c>
      <c r="F184" s="94">
        <f>VLOOKUP(E184,'Budget Template'!$C:$G,VLOOKUP(C184,'Fund Lookup'!$A$2:$B$5,2,FALSE),FALSE)</f>
        <v>257291</v>
      </c>
    </row>
    <row r="185" spans="1:6" x14ac:dyDescent="0.25">
      <c r="A185" t="str">
        <f>'Cover Page'!$A$1</f>
        <v>North Carolina Central University</v>
      </c>
      <c r="B185" s="91" t="s">
        <v>110</v>
      </c>
      <c r="C185" s="92" t="s">
        <v>28</v>
      </c>
      <c r="D185" s="42" t="s">
        <v>11</v>
      </c>
      <c r="E185" s="42" t="str">
        <f t="shared" si="2"/>
        <v>School of BusinessStaff Benefits</v>
      </c>
      <c r="F185" s="94">
        <f>VLOOKUP(E185,'Budget Template'!$C:$G,VLOOKUP(C185,'Fund Lookup'!$A$2:$B$5,2,FALSE),FALSE)</f>
        <v>43995</v>
      </c>
    </row>
    <row r="186" spans="1:6" x14ac:dyDescent="0.25">
      <c r="A186" t="str">
        <f>'Cover Page'!$A$1</f>
        <v>North Carolina Central University</v>
      </c>
      <c r="B186" s="91" t="s">
        <v>110</v>
      </c>
      <c r="C186" s="92" t="s">
        <v>28</v>
      </c>
      <c r="D186" s="42" t="s">
        <v>92</v>
      </c>
      <c r="E186" s="42" t="str">
        <f t="shared" si="2"/>
        <v>School of BusinessServices, Supplies, Materials, &amp; Equip.</v>
      </c>
      <c r="F186" s="94">
        <f>VLOOKUP(E186,'Budget Template'!$C:$G,VLOOKUP(C186,'Fund Lookup'!$A$2:$B$5,2,FALSE),FALSE)</f>
        <v>0</v>
      </c>
    </row>
    <row r="187" spans="1:6" x14ac:dyDescent="0.25">
      <c r="A187" t="str">
        <f>'Cover Page'!$A$1</f>
        <v>North Carolina Central University</v>
      </c>
      <c r="B187" s="91" t="s">
        <v>110</v>
      </c>
      <c r="C187" s="92" t="s">
        <v>28</v>
      </c>
      <c r="D187" s="42" t="s">
        <v>13</v>
      </c>
      <c r="E187" s="42" t="str">
        <f t="shared" si="2"/>
        <v>School of BusinessScholarships &amp; Fellowships</v>
      </c>
      <c r="F187" s="94">
        <f>VLOOKUP(E187,'Budget Template'!$C:$G,VLOOKUP(C187,'Fund Lookup'!$A$2:$B$5,2,FALSE),FALSE)</f>
        <v>0</v>
      </c>
    </row>
    <row r="188" spans="1:6" x14ac:dyDescent="0.25">
      <c r="A188" t="str">
        <f>'Cover Page'!$A$1</f>
        <v>North Carolina Central University</v>
      </c>
      <c r="B188" s="91" t="s">
        <v>110</v>
      </c>
      <c r="C188" s="92" t="s">
        <v>28</v>
      </c>
      <c r="D188" s="42" t="s">
        <v>29</v>
      </c>
      <c r="E188" s="42" t="str">
        <f t="shared" si="2"/>
        <v>School of BusinessDebt Service</v>
      </c>
      <c r="F188" s="94">
        <f>VLOOKUP(E188,'Budget Template'!$C:$G,VLOOKUP(C188,'Fund Lookup'!$A$2:$B$5,2,FALSE),FALSE)</f>
        <v>0</v>
      </c>
    </row>
    <row r="189" spans="1:6" x14ac:dyDescent="0.25">
      <c r="A189" t="str">
        <f>'Cover Page'!$A$1</f>
        <v>North Carolina Central University</v>
      </c>
      <c r="B189" s="91" t="s">
        <v>110</v>
      </c>
      <c r="C189" s="92" t="s">
        <v>28</v>
      </c>
      <c r="D189" s="42" t="s">
        <v>12</v>
      </c>
      <c r="E189" s="42" t="str">
        <f t="shared" si="2"/>
        <v>School of BusinessUtilities</v>
      </c>
      <c r="F189" s="94">
        <f>VLOOKUP(E189,'Budget Template'!$C:$G,VLOOKUP(C189,'Fund Lookup'!$A$2:$B$5,2,FALSE),FALSE)</f>
        <v>0</v>
      </c>
    </row>
    <row r="190" spans="1:6" x14ac:dyDescent="0.25">
      <c r="A190" t="str">
        <f>'Cover Page'!$A$1</f>
        <v>North Carolina Central University</v>
      </c>
      <c r="B190" s="91" t="s">
        <v>110</v>
      </c>
      <c r="C190" s="92" t="s">
        <v>28</v>
      </c>
      <c r="D190" s="42" t="s">
        <v>14</v>
      </c>
      <c r="E190" s="42" t="str">
        <f t="shared" si="2"/>
        <v>School of BusinessOther Expenses</v>
      </c>
      <c r="F190" s="94">
        <f>VLOOKUP(E190,'Budget Template'!$C:$G,VLOOKUP(C190,'Fund Lookup'!$A$2:$B$5,2,FALSE),FALSE)</f>
        <v>0</v>
      </c>
    </row>
    <row r="191" spans="1:6" x14ac:dyDescent="0.25">
      <c r="A191" t="str">
        <f>'Cover Page'!$A$1</f>
        <v>North Carolina Central University</v>
      </c>
      <c r="B191" s="91" t="s">
        <v>110</v>
      </c>
      <c r="C191" s="92" t="s">
        <v>28</v>
      </c>
      <c r="D191" s="42" t="s">
        <v>35</v>
      </c>
      <c r="E191" s="42" t="str">
        <f t="shared" si="2"/>
        <v>School of BusinessTransfers In</v>
      </c>
      <c r="F191" s="94">
        <f>VLOOKUP(E191,'Budget Template'!$C:$G,VLOOKUP(C191,'Fund Lookup'!$A$2:$B$5,2,FALSE),FALSE)</f>
        <v>0</v>
      </c>
    </row>
    <row r="192" spans="1:6" x14ac:dyDescent="0.25">
      <c r="A192" t="str">
        <f>'Cover Page'!$A$1</f>
        <v>North Carolina Central University</v>
      </c>
      <c r="B192" s="91" t="s">
        <v>110</v>
      </c>
      <c r="C192" s="92" t="s">
        <v>28</v>
      </c>
      <c r="D192" s="42" t="s">
        <v>93</v>
      </c>
      <c r="E192" s="42" t="str">
        <f t="shared" si="2"/>
        <v>School of BusinessTransfers Out to Capital</v>
      </c>
      <c r="F192" s="94">
        <f>VLOOKUP(E192,'Budget Template'!$C:$G,VLOOKUP(C192,'Fund Lookup'!$A$2:$B$5,2,FALSE),FALSE)</f>
        <v>0</v>
      </c>
    </row>
    <row r="193" spans="1:6" x14ac:dyDescent="0.25">
      <c r="A193" t="str">
        <f>'Cover Page'!$A$1</f>
        <v>North Carolina Central University</v>
      </c>
      <c r="B193" s="91" t="s">
        <v>110</v>
      </c>
      <c r="C193" s="92" t="s">
        <v>28</v>
      </c>
      <c r="D193" s="42" t="s">
        <v>94</v>
      </c>
      <c r="E193" s="42" t="str">
        <f t="shared" si="2"/>
        <v>School of BusinessTransfers Out (Other)</v>
      </c>
      <c r="F193" s="94">
        <f>VLOOKUP(E193,'Budget Template'!$C:$G,VLOOKUP(C193,'Fund Lookup'!$A$2:$B$5,2,FALSE),FALSE)</f>
        <v>0</v>
      </c>
    </row>
    <row r="194" spans="1:6" x14ac:dyDescent="0.25">
      <c r="A194" t="str">
        <f>'Cover Page'!$A$1</f>
        <v>North Carolina Central University</v>
      </c>
      <c r="B194" s="91" t="s">
        <v>106</v>
      </c>
      <c r="C194" s="92" t="s">
        <v>0</v>
      </c>
      <c r="D194" s="42" t="s">
        <v>33</v>
      </c>
      <c r="E194" s="42" t="str">
        <f t="shared" si="2"/>
        <v>School of EducationState Appropriation, Tuition, &amp; Fees</v>
      </c>
      <c r="F194" s="94">
        <f>VLOOKUP(E194,'Budget Template'!$C:$G,VLOOKUP(C194,'Fund Lookup'!$A$2:$B$5,2,FALSE),FALSE)</f>
        <v>4110462</v>
      </c>
    </row>
    <row r="195" spans="1:6" x14ac:dyDescent="0.25">
      <c r="A195" t="str">
        <f>'Cover Page'!$A$1</f>
        <v>North Carolina Central University</v>
      </c>
      <c r="B195" s="91" t="s">
        <v>106</v>
      </c>
      <c r="C195" s="92" t="s">
        <v>0</v>
      </c>
      <c r="D195" s="42" t="s">
        <v>4</v>
      </c>
      <c r="E195" s="42" t="str">
        <f t="shared" ref="E195:E258" si="3">B195&amp;D195</f>
        <v>School of EducationSales &amp; Services</v>
      </c>
      <c r="F195" s="94">
        <f>VLOOKUP(E195,'Budget Template'!$C:$G,VLOOKUP(C195,'Fund Lookup'!$A$2:$B$5,2,FALSE),FALSE)</f>
        <v>0</v>
      </c>
    </row>
    <row r="196" spans="1:6" x14ac:dyDescent="0.25">
      <c r="A196" t="str">
        <f>'Cover Page'!$A$1</f>
        <v>North Carolina Central University</v>
      </c>
      <c r="B196" s="91" t="s">
        <v>106</v>
      </c>
      <c r="C196" s="92" t="s">
        <v>0</v>
      </c>
      <c r="D196" s="42" t="s">
        <v>30</v>
      </c>
      <c r="E196" s="42" t="str">
        <f t="shared" si="3"/>
        <v>School of EducationPatient Services</v>
      </c>
      <c r="F196" s="94">
        <f>VLOOKUP(E196,'Budget Template'!$C:$G,VLOOKUP(C196,'Fund Lookup'!$A$2:$B$5,2,FALSE),FALSE)</f>
        <v>0</v>
      </c>
    </row>
    <row r="197" spans="1:6" x14ac:dyDescent="0.25">
      <c r="A197" t="str">
        <f>'Cover Page'!$A$1</f>
        <v>North Carolina Central University</v>
      </c>
      <c r="B197" s="91" t="s">
        <v>106</v>
      </c>
      <c r="C197" s="92" t="s">
        <v>0</v>
      </c>
      <c r="D197" s="42" t="s">
        <v>5</v>
      </c>
      <c r="E197" s="42" t="str">
        <f t="shared" si="3"/>
        <v>School of EducationContracts &amp; Grants</v>
      </c>
      <c r="F197" s="94">
        <f>VLOOKUP(E197,'Budget Template'!$C:$G,VLOOKUP(C197,'Fund Lookup'!$A$2:$B$5,2,FALSE),FALSE)</f>
        <v>0</v>
      </c>
    </row>
    <row r="198" spans="1:6" x14ac:dyDescent="0.25">
      <c r="A198" t="str">
        <f>'Cover Page'!$A$1</f>
        <v>North Carolina Central University</v>
      </c>
      <c r="B198" s="91" t="s">
        <v>106</v>
      </c>
      <c r="C198" s="92" t="s">
        <v>0</v>
      </c>
      <c r="D198" s="42" t="s">
        <v>6</v>
      </c>
      <c r="E198" s="42" t="str">
        <f t="shared" si="3"/>
        <v>School of EducationGifts &amp; Investments</v>
      </c>
      <c r="F198" s="94">
        <f>VLOOKUP(E198,'Budget Template'!$C:$G,VLOOKUP(C198,'Fund Lookup'!$A$2:$B$5,2,FALSE),FALSE)</f>
        <v>0</v>
      </c>
    </row>
    <row r="199" spans="1:6" x14ac:dyDescent="0.25">
      <c r="A199" t="str">
        <f>'Cover Page'!$A$1</f>
        <v>North Carolina Central University</v>
      </c>
      <c r="B199" s="91" t="s">
        <v>106</v>
      </c>
      <c r="C199" s="92" t="s">
        <v>0</v>
      </c>
      <c r="D199" s="42" t="s">
        <v>7</v>
      </c>
      <c r="E199" s="42" t="str">
        <f t="shared" si="3"/>
        <v>School of EducationOther Revenues</v>
      </c>
      <c r="F199" s="94">
        <f>VLOOKUP(E199,'Budget Template'!$C:$G,VLOOKUP(C199,'Fund Lookup'!$A$2:$B$5,2,FALSE),FALSE)</f>
        <v>0</v>
      </c>
    </row>
    <row r="200" spans="1:6" x14ac:dyDescent="0.25">
      <c r="A200" t="str">
        <f>'Cover Page'!$A$1</f>
        <v>North Carolina Central University</v>
      </c>
      <c r="B200" s="91" t="s">
        <v>106</v>
      </c>
      <c r="C200" s="92" t="s">
        <v>0</v>
      </c>
      <c r="D200" s="42" t="s">
        <v>10</v>
      </c>
      <c r="E200" s="42" t="str">
        <f t="shared" si="3"/>
        <v>School of EducationSalaries and Wages</v>
      </c>
      <c r="F200" s="94">
        <f>VLOOKUP(E200,'Budget Template'!$C:$G,VLOOKUP(C200,'Fund Lookup'!$A$2:$B$5,2,FALSE),FALSE)</f>
        <v>3315636</v>
      </c>
    </row>
    <row r="201" spans="1:6" x14ac:dyDescent="0.25">
      <c r="A201" t="str">
        <f>'Cover Page'!$A$1</f>
        <v>North Carolina Central University</v>
      </c>
      <c r="B201" s="91" t="s">
        <v>106</v>
      </c>
      <c r="C201" s="92" t="s">
        <v>0</v>
      </c>
      <c r="D201" s="42" t="s">
        <v>11</v>
      </c>
      <c r="E201" s="42" t="str">
        <f t="shared" si="3"/>
        <v>School of EducationStaff Benefits</v>
      </c>
      <c r="F201" s="94">
        <f>VLOOKUP(E201,'Budget Template'!$C:$G,VLOOKUP(C201,'Fund Lookup'!$A$2:$B$5,2,FALSE),FALSE)</f>
        <v>624000</v>
      </c>
    </row>
    <row r="202" spans="1:6" x14ac:dyDescent="0.25">
      <c r="A202" t="str">
        <f>'Cover Page'!$A$1</f>
        <v>North Carolina Central University</v>
      </c>
      <c r="B202" s="91" t="s">
        <v>106</v>
      </c>
      <c r="C202" s="92" t="s">
        <v>0</v>
      </c>
      <c r="D202" s="42" t="s">
        <v>92</v>
      </c>
      <c r="E202" s="42" t="str">
        <f t="shared" si="3"/>
        <v>School of EducationServices, Supplies, Materials, &amp; Equip.</v>
      </c>
      <c r="F202" s="94">
        <f>VLOOKUP(E202,'Budget Template'!$C:$G,VLOOKUP(C202,'Fund Lookup'!$A$2:$B$5,2,FALSE),FALSE)</f>
        <v>166126</v>
      </c>
    </row>
    <row r="203" spans="1:6" x14ac:dyDescent="0.25">
      <c r="A203" t="str">
        <f>'Cover Page'!$A$1</f>
        <v>North Carolina Central University</v>
      </c>
      <c r="B203" s="91" t="s">
        <v>106</v>
      </c>
      <c r="C203" s="92" t="s">
        <v>0</v>
      </c>
      <c r="D203" s="42" t="s">
        <v>13</v>
      </c>
      <c r="E203" s="42" t="str">
        <f t="shared" si="3"/>
        <v>School of EducationScholarships &amp; Fellowships</v>
      </c>
      <c r="F203" s="94">
        <f>VLOOKUP(E203,'Budget Template'!$C:$G,VLOOKUP(C203,'Fund Lookup'!$A$2:$B$5,2,FALSE),FALSE)</f>
        <v>0</v>
      </c>
    </row>
    <row r="204" spans="1:6" x14ac:dyDescent="0.25">
      <c r="A204" t="str">
        <f>'Cover Page'!$A$1</f>
        <v>North Carolina Central University</v>
      </c>
      <c r="B204" s="91" t="s">
        <v>106</v>
      </c>
      <c r="C204" s="92" t="s">
        <v>0</v>
      </c>
      <c r="D204" s="42" t="s">
        <v>29</v>
      </c>
      <c r="E204" s="42" t="str">
        <f t="shared" si="3"/>
        <v>School of EducationDebt Service</v>
      </c>
      <c r="F204" s="94">
        <f>VLOOKUP(E204,'Budget Template'!$C:$G,VLOOKUP(C204,'Fund Lookup'!$A$2:$B$5,2,FALSE),FALSE)</f>
        <v>0</v>
      </c>
    </row>
    <row r="205" spans="1:6" x14ac:dyDescent="0.25">
      <c r="A205" t="str">
        <f>'Cover Page'!$A$1</f>
        <v>North Carolina Central University</v>
      </c>
      <c r="B205" s="91" t="s">
        <v>106</v>
      </c>
      <c r="C205" s="92" t="s">
        <v>0</v>
      </c>
      <c r="D205" s="42" t="s">
        <v>12</v>
      </c>
      <c r="E205" s="42" t="str">
        <f t="shared" si="3"/>
        <v>School of EducationUtilities</v>
      </c>
      <c r="F205" s="94">
        <f>VLOOKUP(E205,'Budget Template'!$C:$G,VLOOKUP(C205,'Fund Lookup'!$A$2:$B$5,2,FALSE),FALSE)</f>
        <v>0</v>
      </c>
    </row>
    <row r="206" spans="1:6" x14ac:dyDescent="0.25">
      <c r="A206" t="str">
        <f>'Cover Page'!$A$1</f>
        <v>North Carolina Central University</v>
      </c>
      <c r="B206" s="91" t="s">
        <v>106</v>
      </c>
      <c r="C206" s="92" t="s">
        <v>0</v>
      </c>
      <c r="D206" s="42" t="s">
        <v>14</v>
      </c>
      <c r="E206" s="42" t="str">
        <f t="shared" si="3"/>
        <v>School of EducationOther Expenses</v>
      </c>
      <c r="F206" s="94">
        <f>VLOOKUP(E206,'Budget Template'!$C:$G,VLOOKUP(C206,'Fund Lookup'!$A$2:$B$5,2,FALSE),FALSE)</f>
        <v>4700</v>
      </c>
    </row>
    <row r="207" spans="1:6" x14ac:dyDescent="0.25">
      <c r="A207" t="str">
        <f>'Cover Page'!$A$1</f>
        <v>North Carolina Central University</v>
      </c>
      <c r="B207" s="91" t="s">
        <v>106</v>
      </c>
      <c r="C207" s="92" t="s">
        <v>0</v>
      </c>
      <c r="D207" s="42" t="s">
        <v>35</v>
      </c>
      <c r="E207" s="42" t="str">
        <f t="shared" si="3"/>
        <v>School of EducationTransfers In</v>
      </c>
      <c r="F207" s="94">
        <f>VLOOKUP(E207,'Budget Template'!$C:$G,VLOOKUP(C207,'Fund Lookup'!$A$2:$B$5,2,FALSE),FALSE)</f>
        <v>0</v>
      </c>
    </row>
    <row r="208" spans="1:6" x14ac:dyDescent="0.25">
      <c r="A208" t="str">
        <f>'Cover Page'!$A$1</f>
        <v>North Carolina Central University</v>
      </c>
      <c r="B208" s="91" t="s">
        <v>106</v>
      </c>
      <c r="C208" s="92" t="s">
        <v>0</v>
      </c>
      <c r="D208" s="42" t="s">
        <v>93</v>
      </c>
      <c r="E208" s="42" t="str">
        <f t="shared" si="3"/>
        <v>School of EducationTransfers Out to Capital</v>
      </c>
      <c r="F208" s="94">
        <f>VLOOKUP(E208,'Budget Template'!$C:$G,VLOOKUP(C208,'Fund Lookup'!$A$2:$B$5,2,FALSE),FALSE)</f>
        <v>0</v>
      </c>
    </row>
    <row r="209" spans="1:6" x14ac:dyDescent="0.25">
      <c r="A209" t="str">
        <f>'Cover Page'!$A$1</f>
        <v>North Carolina Central University</v>
      </c>
      <c r="B209" s="91" t="s">
        <v>106</v>
      </c>
      <c r="C209" s="92" t="s">
        <v>0</v>
      </c>
      <c r="D209" s="42" t="s">
        <v>94</v>
      </c>
      <c r="E209" s="42" t="str">
        <f t="shared" si="3"/>
        <v>School of EducationTransfers Out (Other)</v>
      </c>
      <c r="F209" s="94">
        <f>VLOOKUP(E209,'Budget Template'!$C:$G,VLOOKUP(C209,'Fund Lookup'!$A$2:$B$5,2,FALSE),FALSE)</f>
        <v>0</v>
      </c>
    </row>
    <row r="210" spans="1:6" ht="30" x14ac:dyDescent="0.25">
      <c r="A210" t="str">
        <f>'Cover Page'!$A$1</f>
        <v>North Carolina Central University</v>
      </c>
      <c r="B210" s="91" t="s">
        <v>106</v>
      </c>
      <c r="C210" s="92" t="s">
        <v>32</v>
      </c>
      <c r="D210" s="42" t="s">
        <v>33</v>
      </c>
      <c r="E210" s="42" t="str">
        <f t="shared" si="3"/>
        <v>School of EducationState Appropriation, Tuition, &amp; Fees</v>
      </c>
      <c r="F210" s="94">
        <f>VLOOKUP(E210,'Budget Template'!$C:$G,VLOOKUP(C210,'Fund Lookup'!$A$2:$B$5,2,FALSE),FALSE)</f>
        <v>0</v>
      </c>
    </row>
    <row r="211" spans="1:6" ht="30" x14ac:dyDescent="0.25">
      <c r="A211" t="str">
        <f>'Cover Page'!$A$1</f>
        <v>North Carolina Central University</v>
      </c>
      <c r="B211" s="91" t="s">
        <v>106</v>
      </c>
      <c r="C211" s="92" t="s">
        <v>32</v>
      </c>
      <c r="D211" s="42" t="s">
        <v>4</v>
      </c>
      <c r="E211" s="42" t="str">
        <f t="shared" si="3"/>
        <v>School of EducationSales &amp; Services</v>
      </c>
      <c r="F211" s="94">
        <f>VLOOKUP(E211,'Budget Template'!$C:$G,VLOOKUP(C211,'Fund Lookup'!$A$2:$B$5,2,FALSE),FALSE)</f>
        <v>0</v>
      </c>
    </row>
    <row r="212" spans="1:6" ht="30" x14ac:dyDescent="0.25">
      <c r="A212" t="str">
        <f>'Cover Page'!$A$1</f>
        <v>North Carolina Central University</v>
      </c>
      <c r="B212" s="91" t="s">
        <v>106</v>
      </c>
      <c r="C212" s="92" t="s">
        <v>32</v>
      </c>
      <c r="D212" s="42" t="s">
        <v>30</v>
      </c>
      <c r="E212" s="42" t="str">
        <f t="shared" si="3"/>
        <v>School of EducationPatient Services</v>
      </c>
      <c r="F212" s="94">
        <f>VLOOKUP(E212,'Budget Template'!$C:$G,VLOOKUP(C212,'Fund Lookup'!$A$2:$B$5,2,FALSE),FALSE)</f>
        <v>0</v>
      </c>
    </row>
    <row r="213" spans="1:6" ht="30" x14ac:dyDescent="0.25">
      <c r="A213" t="str">
        <f>'Cover Page'!$A$1</f>
        <v>North Carolina Central University</v>
      </c>
      <c r="B213" s="91" t="s">
        <v>106</v>
      </c>
      <c r="C213" s="92" t="s">
        <v>32</v>
      </c>
      <c r="D213" s="42" t="s">
        <v>5</v>
      </c>
      <c r="E213" s="42" t="str">
        <f t="shared" si="3"/>
        <v>School of EducationContracts &amp; Grants</v>
      </c>
      <c r="F213" s="94">
        <f>VLOOKUP(E213,'Budget Template'!$C:$G,VLOOKUP(C213,'Fund Lookup'!$A$2:$B$5,2,FALSE),FALSE)</f>
        <v>0</v>
      </c>
    </row>
    <row r="214" spans="1:6" ht="30" x14ac:dyDescent="0.25">
      <c r="A214" t="str">
        <f>'Cover Page'!$A$1</f>
        <v>North Carolina Central University</v>
      </c>
      <c r="B214" s="91" t="s">
        <v>106</v>
      </c>
      <c r="C214" s="92" t="s">
        <v>32</v>
      </c>
      <c r="D214" s="42" t="s">
        <v>6</v>
      </c>
      <c r="E214" s="42" t="str">
        <f t="shared" si="3"/>
        <v>School of EducationGifts &amp; Investments</v>
      </c>
      <c r="F214" s="94">
        <f>VLOOKUP(E214,'Budget Template'!$C:$G,VLOOKUP(C214,'Fund Lookup'!$A$2:$B$5,2,FALSE),FALSE)</f>
        <v>0</v>
      </c>
    </row>
    <row r="215" spans="1:6" ht="30" x14ac:dyDescent="0.25">
      <c r="A215" t="str">
        <f>'Cover Page'!$A$1</f>
        <v>North Carolina Central University</v>
      </c>
      <c r="B215" s="91" t="s">
        <v>106</v>
      </c>
      <c r="C215" s="92" t="s">
        <v>32</v>
      </c>
      <c r="D215" s="42" t="s">
        <v>7</v>
      </c>
      <c r="E215" s="42" t="str">
        <f t="shared" si="3"/>
        <v>School of EducationOther Revenues</v>
      </c>
      <c r="F215" s="94">
        <f>VLOOKUP(E215,'Budget Template'!$C:$G,VLOOKUP(C215,'Fund Lookup'!$A$2:$B$5,2,FALSE),FALSE)</f>
        <v>0</v>
      </c>
    </row>
    <row r="216" spans="1:6" ht="30" x14ac:dyDescent="0.25">
      <c r="A216" t="str">
        <f>'Cover Page'!$A$1</f>
        <v>North Carolina Central University</v>
      </c>
      <c r="B216" s="91" t="s">
        <v>106</v>
      </c>
      <c r="C216" s="92" t="s">
        <v>32</v>
      </c>
      <c r="D216" s="42" t="s">
        <v>10</v>
      </c>
      <c r="E216" s="42" t="str">
        <f t="shared" si="3"/>
        <v>School of EducationSalaries and Wages</v>
      </c>
      <c r="F216" s="94">
        <f>VLOOKUP(E216,'Budget Template'!$C:$G,VLOOKUP(C216,'Fund Lookup'!$A$2:$B$5,2,FALSE),FALSE)</f>
        <v>0</v>
      </c>
    </row>
    <row r="217" spans="1:6" ht="30" x14ac:dyDescent="0.25">
      <c r="A217" t="str">
        <f>'Cover Page'!$A$1</f>
        <v>North Carolina Central University</v>
      </c>
      <c r="B217" s="91" t="s">
        <v>106</v>
      </c>
      <c r="C217" s="92" t="s">
        <v>32</v>
      </c>
      <c r="D217" s="42" t="s">
        <v>11</v>
      </c>
      <c r="E217" s="42" t="str">
        <f t="shared" si="3"/>
        <v>School of EducationStaff Benefits</v>
      </c>
      <c r="F217" s="94">
        <f>VLOOKUP(E217,'Budget Template'!$C:$G,VLOOKUP(C217,'Fund Lookup'!$A$2:$B$5,2,FALSE),FALSE)</f>
        <v>0</v>
      </c>
    </row>
    <row r="218" spans="1:6" ht="30" x14ac:dyDescent="0.25">
      <c r="A218" t="str">
        <f>'Cover Page'!$A$1</f>
        <v>North Carolina Central University</v>
      </c>
      <c r="B218" s="91" t="s">
        <v>106</v>
      </c>
      <c r="C218" s="92" t="s">
        <v>32</v>
      </c>
      <c r="D218" s="42" t="s">
        <v>92</v>
      </c>
      <c r="E218" s="42" t="str">
        <f t="shared" si="3"/>
        <v>School of EducationServices, Supplies, Materials, &amp; Equip.</v>
      </c>
      <c r="F218" s="94">
        <f>VLOOKUP(E218,'Budget Template'!$C:$G,VLOOKUP(C218,'Fund Lookup'!$A$2:$B$5,2,FALSE),FALSE)</f>
        <v>0</v>
      </c>
    </row>
    <row r="219" spans="1:6" ht="30" x14ac:dyDescent="0.25">
      <c r="A219" t="str">
        <f>'Cover Page'!$A$1</f>
        <v>North Carolina Central University</v>
      </c>
      <c r="B219" s="91" t="s">
        <v>106</v>
      </c>
      <c r="C219" s="92" t="s">
        <v>32</v>
      </c>
      <c r="D219" s="42" t="s">
        <v>13</v>
      </c>
      <c r="E219" s="42" t="str">
        <f t="shared" si="3"/>
        <v>School of EducationScholarships &amp; Fellowships</v>
      </c>
      <c r="F219" s="94">
        <f>VLOOKUP(E219,'Budget Template'!$C:$G,VLOOKUP(C219,'Fund Lookup'!$A$2:$B$5,2,FALSE),FALSE)</f>
        <v>0</v>
      </c>
    </row>
    <row r="220" spans="1:6" ht="30" x14ac:dyDescent="0.25">
      <c r="A220" t="str">
        <f>'Cover Page'!$A$1</f>
        <v>North Carolina Central University</v>
      </c>
      <c r="B220" s="91" t="s">
        <v>106</v>
      </c>
      <c r="C220" s="92" t="s">
        <v>32</v>
      </c>
      <c r="D220" s="42" t="s">
        <v>29</v>
      </c>
      <c r="E220" s="42" t="str">
        <f t="shared" si="3"/>
        <v>School of EducationDebt Service</v>
      </c>
      <c r="F220" s="94">
        <f>VLOOKUP(E220,'Budget Template'!$C:$G,VLOOKUP(C220,'Fund Lookup'!$A$2:$B$5,2,FALSE),FALSE)</f>
        <v>0</v>
      </c>
    </row>
    <row r="221" spans="1:6" ht="30" x14ac:dyDescent="0.25">
      <c r="A221" t="str">
        <f>'Cover Page'!$A$1</f>
        <v>North Carolina Central University</v>
      </c>
      <c r="B221" s="91" t="s">
        <v>106</v>
      </c>
      <c r="C221" s="92" t="s">
        <v>32</v>
      </c>
      <c r="D221" s="42" t="s">
        <v>12</v>
      </c>
      <c r="E221" s="42" t="str">
        <f t="shared" si="3"/>
        <v>School of EducationUtilities</v>
      </c>
      <c r="F221" s="94">
        <f>VLOOKUP(E221,'Budget Template'!$C:$G,VLOOKUP(C221,'Fund Lookup'!$A$2:$B$5,2,FALSE),FALSE)</f>
        <v>0</v>
      </c>
    </row>
    <row r="222" spans="1:6" ht="30" x14ac:dyDescent="0.25">
      <c r="A222" t="str">
        <f>'Cover Page'!$A$1</f>
        <v>North Carolina Central University</v>
      </c>
      <c r="B222" s="91" t="s">
        <v>106</v>
      </c>
      <c r="C222" s="92" t="s">
        <v>32</v>
      </c>
      <c r="D222" s="42" t="s">
        <v>14</v>
      </c>
      <c r="E222" s="42" t="str">
        <f t="shared" si="3"/>
        <v>School of EducationOther Expenses</v>
      </c>
      <c r="F222" s="94">
        <f>VLOOKUP(E222,'Budget Template'!$C:$G,VLOOKUP(C222,'Fund Lookup'!$A$2:$B$5,2,FALSE),FALSE)</f>
        <v>0</v>
      </c>
    </row>
    <row r="223" spans="1:6" ht="30" x14ac:dyDescent="0.25">
      <c r="A223" t="str">
        <f>'Cover Page'!$A$1</f>
        <v>North Carolina Central University</v>
      </c>
      <c r="B223" s="91" t="s">
        <v>106</v>
      </c>
      <c r="C223" s="92" t="s">
        <v>32</v>
      </c>
      <c r="D223" s="42" t="s">
        <v>35</v>
      </c>
      <c r="E223" s="42" t="str">
        <f t="shared" si="3"/>
        <v>School of EducationTransfers In</v>
      </c>
      <c r="F223" s="94">
        <f>VLOOKUP(E223,'Budget Template'!$C:$G,VLOOKUP(C223,'Fund Lookup'!$A$2:$B$5,2,FALSE),FALSE)</f>
        <v>0</v>
      </c>
    </row>
    <row r="224" spans="1:6" ht="30" x14ac:dyDescent="0.25">
      <c r="A224" t="str">
        <f>'Cover Page'!$A$1</f>
        <v>North Carolina Central University</v>
      </c>
      <c r="B224" s="91" t="s">
        <v>106</v>
      </c>
      <c r="C224" s="92" t="s">
        <v>32</v>
      </c>
      <c r="D224" s="42" t="s">
        <v>93</v>
      </c>
      <c r="E224" s="42" t="str">
        <f t="shared" si="3"/>
        <v>School of EducationTransfers Out to Capital</v>
      </c>
      <c r="F224" s="94">
        <f>VLOOKUP(E224,'Budget Template'!$C:$G,VLOOKUP(C224,'Fund Lookup'!$A$2:$B$5,2,FALSE),FALSE)</f>
        <v>0</v>
      </c>
    </row>
    <row r="225" spans="1:6" ht="30" x14ac:dyDescent="0.25">
      <c r="A225" t="str">
        <f>'Cover Page'!$A$1</f>
        <v>North Carolina Central University</v>
      </c>
      <c r="B225" s="91" t="s">
        <v>106</v>
      </c>
      <c r="C225" s="92" t="s">
        <v>32</v>
      </c>
      <c r="D225" s="42" t="s">
        <v>94</v>
      </c>
      <c r="E225" s="42" t="str">
        <f t="shared" si="3"/>
        <v>School of EducationTransfers Out (Other)</v>
      </c>
      <c r="F225" s="94">
        <f>VLOOKUP(E225,'Budget Template'!$C:$G,VLOOKUP(C225,'Fund Lookup'!$A$2:$B$5,2,FALSE),FALSE)</f>
        <v>0</v>
      </c>
    </row>
    <row r="226" spans="1:6" x14ac:dyDescent="0.25">
      <c r="A226" t="str">
        <f>'Cover Page'!$A$1</f>
        <v>North Carolina Central University</v>
      </c>
      <c r="B226" s="91" t="s">
        <v>106</v>
      </c>
      <c r="C226" s="92" t="s">
        <v>86</v>
      </c>
      <c r="D226" s="42" t="s">
        <v>33</v>
      </c>
      <c r="E226" s="42" t="str">
        <f t="shared" si="3"/>
        <v>School of EducationState Appropriation, Tuition, &amp; Fees</v>
      </c>
      <c r="F226" s="94">
        <f>VLOOKUP(E226,'Budget Template'!$C:$G,VLOOKUP(C226,'Fund Lookup'!$A$2:$B$5,2,FALSE),FALSE)</f>
        <v>0</v>
      </c>
    </row>
    <row r="227" spans="1:6" x14ac:dyDescent="0.25">
      <c r="A227" t="str">
        <f>'Cover Page'!$A$1</f>
        <v>North Carolina Central University</v>
      </c>
      <c r="B227" s="91" t="s">
        <v>106</v>
      </c>
      <c r="C227" s="92" t="s">
        <v>86</v>
      </c>
      <c r="D227" s="42" t="s">
        <v>4</v>
      </c>
      <c r="E227" s="42" t="str">
        <f t="shared" si="3"/>
        <v>School of EducationSales &amp; Services</v>
      </c>
      <c r="F227" s="94">
        <f>VLOOKUP(E227,'Budget Template'!$C:$G,VLOOKUP(C227,'Fund Lookup'!$A$2:$B$5,2,FALSE),FALSE)</f>
        <v>0</v>
      </c>
    </row>
    <row r="228" spans="1:6" x14ac:dyDescent="0.25">
      <c r="A228" t="str">
        <f>'Cover Page'!$A$1</f>
        <v>North Carolina Central University</v>
      </c>
      <c r="B228" s="91" t="s">
        <v>106</v>
      </c>
      <c r="C228" s="92" t="s">
        <v>86</v>
      </c>
      <c r="D228" s="42" t="s">
        <v>30</v>
      </c>
      <c r="E228" s="42" t="str">
        <f t="shared" si="3"/>
        <v>School of EducationPatient Services</v>
      </c>
      <c r="F228" s="94">
        <f>VLOOKUP(E228,'Budget Template'!$C:$G,VLOOKUP(C228,'Fund Lookup'!$A$2:$B$5,2,FALSE),FALSE)</f>
        <v>0</v>
      </c>
    </row>
    <row r="229" spans="1:6" x14ac:dyDescent="0.25">
      <c r="A229" t="str">
        <f>'Cover Page'!$A$1</f>
        <v>North Carolina Central University</v>
      </c>
      <c r="B229" s="91" t="s">
        <v>106</v>
      </c>
      <c r="C229" s="92" t="s">
        <v>86</v>
      </c>
      <c r="D229" s="42" t="s">
        <v>5</v>
      </c>
      <c r="E229" s="42" t="str">
        <f t="shared" si="3"/>
        <v>School of EducationContracts &amp; Grants</v>
      </c>
      <c r="F229" s="94">
        <f>VLOOKUP(E229,'Budget Template'!$C:$G,VLOOKUP(C229,'Fund Lookup'!$A$2:$B$5,2,FALSE),FALSE)</f>
        <v>0</v>
      </c>
    </row>
    <row r="230" spans="1:6" x14ac:dyDescent="0.25">
      <c r="A230" t="str">
        <f>'Cover Page'!$A$1</f>
        <v>North Carolina Central University</v>
      </c>
      <c r="B230" s="91" t="s">
        <v>106</v>
      </c>
      <c r="C230" s="92" t="s">
        <v>86</v>
      </c>
      <c r="D230" s="42" t="s">
        <v>6</v>
      </c>
      <c r="E230" s="42" t="str">
        <f t="shared" si="3"/>
        <v>School of EducationGifts &amp; Investments</v>
      </c>
      <c r="F230" s="94">
        <f>VLOOKUP(E230,'Budget Template'!$C:$G,VLOOKUP(C230,'Fund Lookup'!$A$2:$B$5,2,FALSE),FALSE)</f>
        <v>0</v>
      </c>
    </row>
    <row r="231" spans="1:6" x14ac:dyDescent="0.25">
      <c r="A231" t="str">
        <f>'Cover Page'!$A$1</f>
        <v>North Carolina Central University</v>
      </c>
      <c r="B231" s="91" t="s">
        <v>106</v>
      </c>
      <c r="C231" s="92" t="s">
        <v>86</v>
      </c>
      <c r="D231" s="42" t="s">
        <v>7</v>
      </c>
      <c r="E231" s="42" t="str">
        <f t="shared" si="3"/>
        <v>School of EducationOther Revenues</v>
      </c>
      <c r="F231" s="94">
        <f>VLOOKUP(E231,'Budget Template'!$C:$G,VLOOKUP(C231,'Fund Lookup'!$A$2:$B$5,2,FALSE),FALSE)</f>
        <v>0</v>
      </c>
    </row>
    <row r="232" spans="1:6" x14ac:dyDescent="0.25">
      <c r="A232" t="str">
        <f>'Cover Page'!$A$1</f>
        <v>North Carolina Central University</v>
      </c>
      <c r="B232" s="91" t="s">
        <v>106</v>
      </c>
      <c r="C232" s="92" t="s">
        <v>86</v>
      </c>
      <c r="D232" s="42" t="s">
        <v>10</v>
      </c>
      <c r="E232" s="42" t="str">
        <f t="shared" si="3"/>
        <v>School of EducationSalaries and Wages</v>
      </c>
      <c r="F232" s="94">
        <f>VLOOKUP(E232,'Budget Template'!$C:$G,VLOOKUP(C232,'Fund Lookup'!$A$2:$B$5,2,FALSE),FALSE)</f>
        <v>0</v>
      </c>
    </row>
    <row r="233" spans="1:6" x14ac:dyDescent="0.25">
      <c r="A233" t="str">
        <f>'Cover Page'!$A$1</f>
        <v>North Carolina Central University</v>
      </c>
      <c r="B233" s="91" t="s">
        <v>106</v>
      </c>
      <c r="C233" s="92" t="s">
        <v>86</v>
      </c>
      <c r="D233" s="42" t="s">
        <v>11</v>
      </c>
      <c r="E233" s="42" t="str">
        <f t="shared" si="3"/>
        <v>School of EducationStaff Benefits</v>
      </c>
      <c r="F233" s="94">
        <f>VLOOKUP(E233,'Budget Template'!$C:$G,VLOOKUP(C233,'Fund Lookup'!$A$2:$B$5,2,FALSE),FALSE)</f>
        <v>0</v>
      </c>
    </row>
    <row r="234" spans="1:6" x14ac:dyDescent="0.25">
      <c r="A234" t="str">
        <f>'Cover Page'!$A$1</f>
        <v>North Carolina Central University</v>
      </c>
      <c r="B234" s="91" t="s">
        <v>106</v>
      </c>
      <c r="C234" s="92" t="s">
        <v>86</v>
      </c>
      <c r="D234" s="42" t="s">
        <v>92</v>
      </c>
      <c r="E234" s="42" t="str">
        <f t="shared" si="3"/>
        <v>School of EducationServices, Supplies, Materials, &amp; Equip.</v>
      </c>
      <c r="F234" s="94">
        <f>VLOOKUP(E234,'Budget Template'!$C:$G,VLOOKUP(C234,'Fund Lookup'!$A$2:$B$5,2,FALSE),FALSE)</f>
        <v>0</v>
      </c>
    </row>
    <row r="235" spans="1:6" x14ac:dyDescent="0.25">
      <c r="A235" t="str">
        <f>'Cover Page'!$A$1</f>
        <v>North Carolina Central University</v>
      </c>
      <c r="B235" s="91" t="s">
        <v>106</v>
      </c>
      <c r="C235" s="92" t="s">
        <v>86</v>
      </c>
      <c r="D235" s="42" t="s">
        <v>13</v>
      </c>
      <c r="E235" s="42" t="str">
        <f t="shared" si="3"/>
        <v>School of EducationScholarships &amp; Fellowships</v>
      </c>
      <c r="F235" s="94">
        <f>VLOOKUP(E235,'Budget Template'!$C:$G,VLOOKUP(C235,'Fund Lookup'!$A$2:$B$5,2,FALSE),FALSE)</f>
        <v>0</v>
      </c>
    </row>
    <row r="236" spans="1:6" x14ac:dyDescent="0.25">
      <c r="A236" t="str">
        <f>'Cover Page'!$A$1</f>
        <v>North Carolina Central University</v>
      </c>
      <c r="B236" s="91" t="s">
        <v>106</v>
      </c>
      <c r="C236" s="92" t="s">
        <v>86</v>
      </c>
      <c r="D236" s="42" t="s">
        <v>29</v>
      </c>
      <c r="E236" s="42" t="str">
        <f t="shared" si="3"/>
        <v>School of EducationDebt Service</v>
      </c>
      <c r="F236" s="94">
        <f>VLOOKUP(E236,'Budget Template'!$C:$G,VLOOKUP(C236,'Fund Lookup'!$A$2:$B$5,2,FALSE),FALSE)</f>
        <v>0</v>
      </c>
    </row>
    <row r="237" spans="1:6" x14ac:dyDescent="0.25">
      <c r="A237" t="str">
        <f>'Cover Page'!$A$1</f>
        <v>North Carolina Central University</v>
      </c>
      <c r="B237" s="91" t="s">
        <v>106</v>
      </c>
      <c r="C237" s="92" t="s">
        <v>86</v>
      </c>
      <c r="D237" s="42" t="s">
        <v>12</v>
      </c>
      <c r="E237" s="42" t="str">
        <f t="shared" si="3"/>
        <v>School of EducationUtilities</v>
      </c>
      <c r="F237" s="94">
        <f>VLOOKUP(E237,'Budget Template'!$C:$G,VLOOKUP(C237,'Fund Lookup'!$A$2:$B$5,2,FALSE),FALSE)</f>
        <v>0</v>
      </c>
    </row>
    <row r="238" spans="1:6" x14ac:dyDescent="0.25">
      <c r="A238" t="str">
        <f>'Cover Page'!$A$1</f>
        <v>North Carolina Central University</v>
      </c>
      <c r="B238" s="91" t="s">
        <v>106</v>
      </c>
      <c r="C238" s="92" t="s">
        <v>86</v>
      </c>
      <c r="D238" s="42" t="s">
        <v>14</v>
      </c>
      <c r="E238" s="42" t="str">
        <f t="shared" si="3"/>
        <v>School of EducationOther Expenses</v>
      </c>
      <c r="F238" s="94">
        <f>VLOOKUP(E238,'Budget Template'!$C:$G,VLOOKUP(C238,'Fund Lookup'!$A$2:$B$5,2,FALSE),FALSE)</f>
        <v>0</v>
      </c>
    </row>
    <row r="239" spans="1:6" x14ac:dyDescent="0.25">
      <c r="A239" t="str">
        <f>'Cover Page'!$A$1</f>
        <v>North Carolina Central University</v>
      </c>
      <c r="B239" s="91" t="s">
        <v>106</v>
      </c>
      <c r="C239" s="92" t="s">
        <v>86</v>
      </c>
      <c r="D239" s="42" t="s">
        <v>35</v>
      </c>
      <c r="E239" s="42" t="str">
        <f t="shared" si="3"/>
        <v>School of EducationTransfers In</v>
      </c>
      <c r="F239" s="94">
        <f>VLOOKUP(E239,'Budget Template'!$C:$G,VLOOKUP(C239,'Fund Lookup'!$A$2:$B$5,2,FALSE),FALSE)</f>
        <v>0</v>
      </c>
    </row>
    <row r="240" spans="1:6" x14ac:dyDescent="0.25">
      <c r="A240" t="str">
        <f>'Cover Page'!$A$1</f>
        <v>North Carolina Central University</v>
      </c>
      <c r="B240" s="91" t="s">
        <v>106</v>
      </c>
      <c r="C240" s="92" t="s">
        <v>86</v>
      </c>
      <c r="D240" s="42" t="s">
        <v>93</v>
      </c>
      <c r="E240" s="42" t="str">
        <f t="shared" si="3"/>
        <v>School of EducationTransfers Out to Capital</v>
      </c>
      <c r="F240" s="94">
        <f>VLOOKUP(E240,'Budget Template'!$C:$G,VLOOKUP(C240,'Fund Lookup'!$A$2:$B$5,2,FALSE),FALSE)</f>
        <v>0</v>
      </c>
    </row>
    <row r="241" spans="1:6" x14ac:dyDescent="0.25">
      <c r="A241" t="str">
        <f>'Cover Page'!$A$1</f>
        <v>North Carolina Central University</v>
      </c>
      <c r="B241" s="91" t="s">
        <v>106</v>
      </c>
      <c r="C241" s="92" t="s">
        <v>86</v>
      </c>
      <c r="D241" s="42" t="s">
        <v>94</v>
      </c>
      <c r="E241" s="42" t="str">
        <f t="shared" si="3"/>
        <v>School of EducationTransfers Out (Other)</v>
      </c>
      <c r="F241" s="94">
        <f>VLOOKUP(E241,'Budget Template'!$C:$G,VLOOKUP(C241,'Fund Lookup'!$A$2:$B$5,2,FALSE),FALSE)</f>
        <v>0</v>
      </c>
    </row>
    <row r="242" spans="1:6" x14ac:dyDescent="0.25">
      <c r="A242" t="str">
        <f>'Cover Page'!$A$1</f>
        <v>North Carolina Central University</v>
      </c>
      <c r="B242" s="91" t="s">
        <v>106</v>
      </c>
      <c r="C242" s="92" t="s">
        <v>28</v>
      </c>
      <c r="D242" s="42" t="s">
        <v>33</v>
      </c>
      <c r="E242" s="42" t="str">
        <f t="shared" si="3"/>
        <v>School of EducationState Appropriation, Tuition, &amp; Fees</v>
      </c>
      <c r="F242" s="94">
        <f>VLOOKUP(E242,'Budget Template'!$C:$G,VLOOKUP(C242,'Fund Lookup'!$A$2:$B$5,2,FALSE),FALSE)</f>
        <v>0</v>
      </c>
    </row>
    <row r="243" spans="1:6" x14ac:dyDescent="0.25">
      <c r="A243" t="str">
        <f>'Cover Page'!$A$1</f>
        <v>North Carolina Central University</v>
      </c>
      <c r="B243" s="91" t="s">
        <v>106</v>
      </c>
      <c r="C243" s="92" t="s">
        <v>28</v>
      </c>
      <c r="D243" s="42" t="s">
        <v>4</v>
      </c>
      <c r="E243" s="42" t="str">
        <f t="shared" si="3"/>
        <v>School of EducationSales &amp; Services</v>
      </c>
      <c r="F243" s="94">
        <f>VLOOKUP(E243,'Budget Template'!$C:$G,VLOOKUP(C243,'Fund Lookup'!$A$2:$B$5,2,FALSE),FALSE)</f>
        <v>0</v>
      </c>
    </row>
    <row r="244" spans="1:6" x14ac:dyDescent="0.25">
      <c r="A244" t="str">
        <f>'Cover Page'!$A$1</f>
        <v>North Carolina Central University</v>
      </c>
      <c r="B244" s="91" t="s">
        <v>106</v>
      </c>
      <c r="C244" s="92" t="s">
        <v>28</v>
      </c>
      <c r="D244" s="42" t="s">
        <v>30</v>
      </c>
      <c r="E244" s="42" t="str">
        <f t="shared" si="3"/>
        <v>School of EducationPatient Services</v>
      </c>
      <c r="F244" s="94">
        <f>VLOOKUP(E244,'Budget Template'!$C:$G,VLOOKUP(C244,'Fund Lookup'!$A$2:$B$5,2,FALSE),FALSE)</f>
        <v>0</v>
      </c>
    </row>
    <row r="245" spans="1:6" x14ac:dyDescent="0.25">
      <c r="A245" t="str">
        <f>'Cover Page'!$A$1</f>
        <v>North Carolina Central University</v>
      </c>
      <c r="B245" s="91" t="s">
        <v>106</v>
      </c>
      <c r="C245" s="92" t="s">
        <v>28</v>
      </c>
      <c r="D245" s="42" t="s">
        <v>5</v>
      </c>
      <c r="E245" s="42" t="str">
        <f t="shared" si="3"/>
        <v>School of EducationContracts &amp; Grants</v>
      </c>
      <c r="F245" s="94">
        <f>VLOOKUP(E245,'Budget Template'!$C:$G,VLOOKUP(C245,'Fund Lookup'!$A$2:$B$5,2,FALSE),FALSE)</f>
        <v>0</v>
      </c>
    </row>
    <row r="246" spans="1:6" x14ac:dyDescent="0.25">
      <c r="A246" t="str">
        <f>'Cover Page'!$A$1</f>
        <v>North Carolina Central University</v>
      </c>
      <c r="B246" s="91" t="s">
        <v>106</v>
      </c>
      <c r="C246" s="92" t="s">
        <v>28</v>
      </c>
      <c r="D246" s="42" t="s">
        <v>6</v>
      </c>
      <c r="E246" s="42" t="str">
        <f t="shared" si="3"/>
        <v>School of EducationGifts &amp; Investments</v>
      </c>
      <c r="F246" s="94">
        <f>VLOOKUP(E246,'Budget Template'!$C:$G,VLOOKUP(C246,'Fund Lookup'!$A$2:$B$5,2,FALSE),FALSE)</f>
        <v>0</v>
      </c>
    </row>
    <row r="247" spans="1:6" x14ac:dyDescent="0.25">
      <c r="A247" t="str">
        <f>'Cover Page'!$A$1</f>
        <v>North Carolina Central University</v>
      </c>
      <c r="B247" s="91" t="s">
        <v>106</v>
      </c>
      <c r="C247" s="92" t="s">
        <v>28</v>
      </c>
      <c r="D247" s="42" t="s">
        <v>7</v>
      </c>
      <c r="E247" s="42" t="str">
        <f t="shared" si="3"/>
        <v>School of EducationOther Revenues</v>
      </c>
      <c r="F247" s="94">
        <f>VLOOKUP(E247,'Budget Template'!$C:$G,VLOOKUP(C247,'Fund Lookup'!$A$2:$B$5,2,FALSE),FALSE)</f>
        <v>0</v>
      </c>
    </row>
    <row r="248" spans="1:6" x14ac:dyDescent="0.25">
      <c r="A248" t="str">
        <f>'Cover Page'!$A$1</f>
        <v>North Carolina Central University</v>
      </c>
      <c r="B248" s="91" t="s">
        <v>106</v>
      </c>
      <c r="C248" s="92" t="s">
        <v>28</v>
      </c>
      <c r="D248" s="42" t="s">
        <v>10</v>
      </c>
      <c r="E248" s="42" t="str">
        <f t="shared" si="3"/>
        <v>School of EducationSalaries and Wages</v>
      </c>
      <c r="F248" s="94">
        <f>VLOOKUP(E248,'Budget Template'!$C:$G,VLOOKUP(C248,'Fund Lookup'!$A$2:$B$5,2,FALSE),FALSE)</f>
        <v>0</v>
      </c>
    </row>
    <row r="249" spans="1:6" x14ac:dyDescent="0.25">
      <c r="A249" t="str">
        <f>'Cover Page'!$A$1</f>
        <v>North Carolina Central University</v>
      </c>
      <c r="B249" s="91" t="s">
        <v>106</v>
      </c>
      <c r="C249" s="92" t="s">
        <v>28</v>
      </c>
      <c r="D249" s="42" t="s">
        <v>11</v>
      </c>
      <c r="E249" s="42" t="str">
        <f t="shared" si="3"/>
        <v>School of EducationStaff Benefits</v>
      </c>
      <c r="F249" s="94">
        <f>VLOOKUP(E249,'Budget Template'!$C:$G,VLOOKUP(C249,'Fund Lookup'!$A$2:$B$5,2,FALSE),FALSE)</f>
        <v>0</v>
      </c>
    </row>
    <row r="250" spans="1:6" x14ac:dyDescent="0.25">
      <c r="A250" t="str">
        <f>'Cover Page'!$A$1</f>
        <v>North Carolina Central University</v>
      </c>
      <c r="B250" s="91" t="s">
        <v>106</v>
      </c>
      <c r="C250" s="92" t="s">
        <v>28</v>
      </c>
      <c r="D250" s="42" t="s">
        <v>92</v>
      </c>
      <c r="E250" s="42" t="str">
        <f t="shared" si="3"/>
        <v>School of EducationServices, Supplies, Materials, &amp; Equip.</v>
      </c>
      <c r="F250" s="94">
        <f>VLOOKUP(E250,'Budget Template'!$C:$G,VLOOKUP(C250,'Fund Lookup'!$A$2:$B$5,2,FALSE),FALSE)</f>
        <v>0</v>
      </c>
    </row>
    <row r="251" spans="1:6" x14ac:dyDescent="0.25">
      <c r="A251" t="str">
        <f>'Cover Page'!$A$1</f>
        <v>North Carolina Central University</v>
      </c>
      <c r="B251" s="91" t="s">
        <v>106</v>
      </c>
      <c r="C251" s="92" t="s">
        <v>28</v>
      </c>
      <c r="D251" s="42" t="s">
        <v>13</v>
      </c>
      <c r="E251" s="42" t="str">
        <f t="shared" si="3"/>
        <v>School of EducationScholarships &amp; Fellowships</v>
      </c>
      <c r="F251" s="94">
        <f>VLOOKUP(E251,'Budget Template'!$C:$G,VLOOKUP(C251,'Fund Lookup'!$A$2:$B$5,2,FALSE),FALSE)</f>
        <v>0</v>
      </c>
    </row>
    <row r="252" spans="1:6" x14ac:dyDescent="0.25">
      <c r="A252" t="str">
        <f>'Cover Page'!$A$1</f>
        <v>North Carolina Central University</v>
      </c>
      <c r="B252" s="91" t="s">
        <v>106</v>
      </c>
      <c r="C252" s="92" t="s">
        <v>28</v>
      </c>
      <c r="D252" s="42" t="s">
        <v>29</v>
      </c>
      <c r="E252" s="42" t="str">
        <f t="shared" si="3"/>
        <v>School of EducationDebt Service</v>
      </c>
      <c r="F252" s="94">
        <f>VLOOKUP(E252,'Budget Template'!$C:$G,VLOOKUP(C252,'Fund Lookup'!$A$2:$B$5,2,FALSE),FALSE)</f>
        <v>0</v>
      </c>
    </row>
    <row r="253" spans="1:6" x14ac:dyDescent="0.25">
      <c r="A253" t="str">
        <f>'Cover Page'!$A$1</f>
        <v>North Carolina Central University</v>
      </c>
      <c r="B253" s="91" t="s">
        <v>106</v>
      </c>
      <c r="C253" s="92" t="s">
        <v>28</v>
      </c>
      <c r="D253" s="42" t="s">
        <v>12</v>
      </c>
      <c r="E253" s="42" t="str">
        <f t="shared" si="3"/>
        <v>School of EducationUtilities</v>
      </c>
      <c r="F253" s="94">
        <f>VLOOKUP(E253,'Budget Template'!$C:$G,VLOOKUP(C253,'Fund Lookup'!$A$2:$B$5,2,FALSE),FALSE)</f>
        <v>0</v>
      </c>
    </row>
    <row r="254" spans="1:6" x14ac:dyDescent="0.25">
      <c r="A254" t="str">
        <f>'Cover Page'!$A$1</f>
        <v>North Carolina Central University</v>
      </c>
      <c r="B254" s="91" t="s">
        <v>106</v>
      </c>
      <c r="C254" s="92" t="s">
        <v>28</v>
      </c>
      <c r="D254" s="42" t="s">
        <v>14</v>
      </c>
      <c r="E254" s="42" t="str">
        <f t="shared" si="3"/>
        <v>School of EducationOther Expenses</v>
      </c>
      <c r="F254" s="94">
        <f>VLOOKUP(E254,'Budget Template'!$C:$G,VLOOKUP(C254,'Fund Lookup'!$A$2:$B$5,2,FALSE),FALSE)</f>
        <v>0</v>
      </c>
    </row>
    <row r="255" spans="1:6" x14ac:dyDescent="0.25">
      <c r="A255" t="str">
        <f>'Cover Page'!$A$1</f>
        <v>North Carolina Central University</v>
      </c>
      <c r="B255" s="91" t="s">
        <v>106</v>
      </c>
      <c r="C255" s="92" t="s">
        <v>28</v>
      </c>
      <c r="D255" s="42" t="s">
        <v>35</v>
      </c>
      <c r="E255" s="42" t="str">
        <f t="shared" si="3"/>
        <v>School of EducationTransfers In</v>
      </c>
      <c r="F255" s="94">
        <f>VLOOKUP(E255,'Budget Template'!$C:$G,VLOOKUP(C255,'Fund Lookup'!$A$2:$B$5,2,FALSE),FALSE)</f>
        <v>0</v>
      </c>
    </row>
    <row r="256" spans="1:6" x14ac:dyDescent="0.25">
      <c r="A256" t="str">
        <f>'Cover Page'!$A$1</f>
        <v>North Carolina Central University</v>
      </c>
      <c r="B256" s="91" t="s">
        <v>106</v>
      </c>
      <c r="C256" s="92" t="s">
        <v>28</v>
      </c>
      <c r="D256" s="42" t="s">
        <v>93</v>
      </c>
      <c r="E256" s="42" t="str">
        <f t="shared" si="3"/>
        <v>School of EducationTransfers Out to Capital</v>
      </c>
      <c r="F256" s="94">
        <f>VLOOKUP(E256,'Budget Template'!$C:$G,VLOOKUP(C256,'Fund Lookup'!$A$2:$B$5,2,FALSE),FALSE)</f>
        <v>0</v>
      </c>
    </row>
    <row r="257" spans="1:6" x14ac:dyDescent="0.25">
      <c r="A257" t="str">
        <f>'Cover Page'!$A$1</f>
        <v>North Carolina Central University</v>
      </c>
      <c r="B257" s="91" t="s">
        <v>106</v>
      </c>
      <c r="C257" s="92" t="s">
        <v>28</v>
      </c>
      <c r="D257" s="42" t="s">
        <v>94</v>
      </c>
      <c r="E257" s="42" t="str">
        <f t="shared" si="3"/>
        <v>School of EducationTransfers Out (Other)</v>
      </c>
      <c r="F257" s="94">
        <f>VLOOKUP(E257,'Budget Template'!$C:$G,VLOOKUP(C257,'Fund Lookup'!$A$2:$B$5,2,FALSE),FALSE)</f>
        <v>0</v>
      </c>
    </row>
    <row r="258" spans="1:6" x14ac:dyDescent="0.25">
      <c r="A258" t="str">
        <f>'Cover Page'!$A$1</f>
        <v>North Carolina Central University</v>
      </c>
      <c r="B258" s="91" t="s">
        <v>111</v>
      </c>
      <c r="C258" s="92" t="s">
        <v>0</v>
      </c>
      <c r="D258" s="42" t="s">
        <v>33</v>
      </c>
      <c r="E258" s="42" t="str">
        <f t="shared" si="3"/>
        <v>School of Library/Information ScienceState Appropriation, Tuition, &amp; Fees</v>
      </c>
      <c r="F258" s="94">
        <f>VLOOKUP(E258,'Budget Template'!$C:$G,VLOOKUP(C258,'Fund Lookup'!$A$2:$B$5,2,FALSE),FALSE)</f>
        <v>441121</v>
      </c>
    </row>
    <row r="259" spans="1:6" x14ac:dyDescent="0.25">
      <c r="A259" t="str">
        <f>'Cover Page'!$A$1</f>
        <v>North Carolina Central University</v>
      </c>
      <c r="B259" s="91" t="s">
        <v>111</v>
      </c>
      <c r="C259" s="92" t="s">
        <v>0</v>
      </c>
      <c r="D259" s="42" t="s">
        <v>4</v>
      </c>
      <c r="E259" s="42" t="str">
        <f t="shared" ref="E259:E322" si="4">B259&amp;D259</f>
        <v>School of Library/Information ScienceSales &amp; Services</v>
      </c>
      <c r="F259" s="94">
        <f>VLOOKUP(E259,'Budget Template'!$C:$G,VLOOKUP(C259,'Fund Lookup'!$A$2:$B$5,2,FALSE),FALSE)</f>
        <v>0</v>
      </c>
    </row>
    <row r="260" spans="1:6" x14ac:dyDescent="0.25">
      <c r="A260" t="str">
        <f>'Cover Page'!$A$1</f>
        <v>North Carolina Central University</v>
      </c>
      <c r="B260" s="91" t="s">
        <v>111</v>
      </c>
      <c r="C260" s="92" t="s">
        <v>0</v>
      </c>
      <c r="D260" s="42" t="s">
        <v>30</v>
      </c>
      <c r="E260" s="42" t="str">
        <f t="shared" si="4"/>
        <v>School of Library/Information SciencePatient Services</v>
      </c>
      <c r="F260" s="94">
        <f>VLOOKUP(E260,'Budget Template'!$C:$G,VLOOKUP(C260,'Fund Lookup'!$A$2:$B$5,2,FALSE),FALSE)</f>
        <v>0</v>
      </c>
    </row>
    <row r="261" spans="1:6" x14ac:dyDescent="0.25">
      <c r="A261" t="str">
        <f>'Cover Page'!$A$1</f>
        <v>North Carolina Central University</v>
      </c>
      <c r="B261" s="91" t="s">
        <v>111</v>
      </c>
      <c r="C261" s="92" t="s">
        <v>0</v>
      </c>
      <c r="D261" s="42" t="s">
        <v>5</v>
      </c>
      <c r="E261" s="42" t="str">
        <f t="shared" si="4"/>
        <v>School of Library/Information ScienceContracts &amp; Grants</v>
      </c>
      <c r="F261" s="94">
        <f>VLOOKUP(E261,'Budget Template'!$C:$G,VLOOKUP(C261,'Fund Lookup'!$A$2:$B$5,2,FALSE),FALSE)</f>
        <v>0</v>
      </c>
    </row>
    <row r="262" spans="1:6" x14ac:dyDescent="0.25">
      <c r="A262" t="str">
        <f>'Cover Page'!$A$1</f>
        <v>North Carolina Central University</v>
      </c>
      <c r="B262" s="91" t="s">
        <v>111</v>
      </c>
      <c r="C262" s="92" t="s">
        <v>0</v>
      </c>
      <c r="D262" s="42" t="s">
        <v>6</v>
      </c>
      <c r="E262" s="42" t="str">
        <f t="shared" si="4"/>
        <v>School of Library/Information ScienceGifts &amp; Investments</v>
      </c>
      <c r="F262" s="94">
        <f>VLOOKUP(E262,'Budget Template'!$C:$G,VLOOKUP(C262,'Fund Lookup'!$A$2:$B$5,2,FALSE),FALSE)</f>
        <v>0</v>
      </c>
    </row>
    <row r="263" spans="1:6" x14ac:dyDescent="0.25">
      <c r="A263" t="str">
        <f>'Cover Page'!$A$1</f>
        <v>North Carolina Central University</v>
      </c>
      <c r="B263" s="91" t="s">
        <v>111</v>
      </c>
      <c r="C263" s="92" t="s">
        <v>0</v>
      </c>
      <c r="D263" s="42" t="s">
        <v>7</v>
      </c>
      <c r="E263" s="42" t="str">
        <f t="shared" si="4"/>
        <v>School of Library/Information ScienceOther Revenues</v>
      </c>
      <c r="F263" s="94">
        <f>VLOOKUP(E263,'Budget Template'!$C:$G,VLOOKUP(C263,'Fund Lookup'!$A$2:$B$5,2,FALSE),FALSE)</f>
        <v>0</v>
      </c>
    </row>
    <row r="264" spans="1:6" x14ac:dyDescent="0.25">
      <c r="A264" t="str">
        <f>'Cover Page'!$A$1</f>
        <v>North Carolina Central University</v>
      </c>
      <c r="B264" s="91" t="s">
        <v>111</v>
      </c>
      <c r="C264" s="92" t="s">
        <v>0</v>
      </c>
      <c r="D264" s="42" t="s">
        <v>10</v>
      </c>
      <c r="E264" s="42" t="str">
        <f t="shared" si="4"/>
        <v>School of Library/Information ScienceSalaries and Wages</v>
      </c>
      <c r="F264" s="94">
        <f>VLOOKUP(E264,'Budget Template'!$C:$G,VLOOKUP(C264,'Fund Lookup'!$A$2:$B$5,2,FALSE),FALSE)</f>
        <v>305446</v>
      </c>
    </row>
    <row r="265" spans="1:6" x14ac:dyDescent="0.25">
      <c r="A265" t="str">
        <f>'Cover Page'!$A$1</f>
        <v>North Carolina Central University</v>
      </c>
      <c r="B265" s="91" t="s">
        <v>111</v>
      </c>
      <c r="C265" s="92" t="s">
        <v>0</v>
      </c>
      <c r="D265" s="42" t="s">
        <v>11</v>
      </c>
      <c r="E265" s="42" t="str">
        <f t="shared" si="4"/>
        <v>School of Library/Information ScienceStaff Benefits</v>
      </c>
      <c r="F265" s="94">
        <f>VLOOKUP(E265,'Budget Template'!$C:$G,VLOOKUP(C265,'Fund Lookup'!$A$2:$B$5,2,FALSE),FALSE)</f>
        <v>86104</v>
      </c>
    </row>
    <row r="266" spans="1:6" x14ac:dyDescent="0.25">
      <c r="A266" t="str">
        <f>'Cover Page'!$A$1</f>
        <v>North Carolina Central University</v>
      </c>
      <c r="B266" s="91" t="s">
        <v>111</v>
      </c>
      <c r="C266" s="92" t="s">
        <v>0</v>
      </c>
      <c r="D266" s="42" t="s">
        <v>92</v>
      </c>
      <c r="E266" s="42" t="str">
        <f t="shared" si="4"/>
        <v>School of Library/Information ScienceServices, Supplies, Materials, &amp; Equip.</v>
      </c>
      <c r="F266" s="94">
        <f>VLOOKUP(E266,'Budget Template'!$C:$G,VLOOKUP(C266,'Fund Lookup'!$A$2:$B$5,2,FALSE),FALSE)</f>
        <v>49571</v>
      </c>
    </row>
    <row r="267" spans="1:6" x14ac:dyDescent="0.25">
      <c r="A267" t="str">
        <f>'Cover Page'!$A$1</f>
        <v>North Carolina Central University</v>
      </c>
      <c r="B267" s="91" t="s">
        <v>111</v>
      </c>
      <c r="C267" s="92" t="s">
        <v>0</v>
      </c>
      <c r="D267" s="42" t="s">
        <v>13</v>
      </c>
      <c r="E267" s="42" t="str">
        <f t="shared" si="4"/>
        <v>School of Library/Information ScienceScholarships &amp; Fellowships</v>
      </c>
      <c r="F267" s="94">
        <f>VLOOKUP(E267,'Budget Template'!$C:$G,VLOOKUP(C267,'Fund Lookup'!$A$2:$B$5,2,FALSE),FALSE)</f>
        <v>0</v>
      </c>
    </row>
    <row r="268" spans="1:6" x14ac:dyDescent="0.25">
      <c r="A268" t="str">
        <f>'Cover Page'!$A$1</f>
        <v>North Carolina Central University</v>
      </c>
      <c r="B268" s="91" t="s">
        <v>111</v>
      </c>
      <c r="C268" s="92" t="s">
        <v>0</v>
      </c>
      <c r="D268" s="42" t="s">
        <v>29</v>
      </c>
      <c r="E268" s="42" t="str">
        <f t="shared" si="4"/>
        <v>School of Library/Information ScienceDebt Service</v>
      </c>
      <c r="F268" s="94">
        <f>VLOOKUP(E268,'Budget Template'!$C:$G,VLOOKUP(C268,'Fund Lookup'!$A$2:$B$5,2,FALSE),FALSE)</f>
        <v>0</v>
      </c>
    </row>
    <row r="269" spans="1:6" x14ac:dyDescent="0.25">
      <c r="A269" t="str">
        <f>'Cover Page'!$A$1</f>
        <v>North Carolina Central University</v>
      </c>
      <c r="B269" s="91" t="s">
        <v>111</v>
      </c>
      <c r="C269" s="92" t="s">
        <v>0</v>
      </c>
      <c r="D269" s="42" t="s">
        <v>12</v>
      </c>
      <c r="E269" s="42" t="str">
        <f t="shared" si="4"/>
        <v>School of Library/Information ScienceUtilities</v>
      </c>
      <c r="F269" s="94">
        <f>VLOOKUP(E269,'Budget Template'!$C:$G,VLOOKUP(C269,'Fund Lookup'!$A$2:$B$5,2,FALSE),FALSE)</f>
        <v>0</v>
      </c>
    </row>
    <row r="270" spans="1:6" x14ac:dyDescent="0.25">
      <c r="A270" t="str">
        <f>'Cover Page'!$A$1</f>
        <v>North Carolina Central University</v>
      </c>
      <c r="B270" s="91" t="s">
        <v>111</v>
      </c>
      <c r="C270" s="92" t="s">
        <v>0</v>
      </c>
      <c r="D270" s="42" t="s">
        <v>14</v>
      </c>
      <c r="E270" s="42" t="str">
        <f t="shared" si="4"/>
        <v>School of Library/Information ScienceOther Expenses</v>
      </c>
      <c r="F270" s="94">
        <f>VLOOKUP(E270,'Budget Template'!$C:$G,VLOOKUP(C270,'Fund Lookup'!$A$2:$B$5,2,FALSE),FALSE)</f>
        <v>0</v>
      </c>
    </row>
    <row r="271" spans="1:6" x14ac:dyDescent="0.25">
      <c r="A271" t="str">
        <f>'Cover Page'!$A$1</f>
        <v>North Carolina Central University</v>
      </c>
      <c r="B271" s="91" t="s">
        <v>111</v>
      </c>
      <c r="C271" s="92" t="s">
        <v>0</v>
      </c>
      <c r="D271" s="42" t="s">
        <v>35</v>
      </c>
      <c r="E271" s="42" t="str">
        <f t="shared" si="4"/>
        <v>School of Library/Information ScienceTransfers In</v>
      </c>
      <c r="F271" s="94">
        <f>VLOOKUP(E271,'Budget Template'!$C:$G,VLOOKUP(C271,'Fund Lookup'!$A$2:$B$5,2,FALSE),FALSE)</f>
        <v>0</v>
      </c>
    </row>
    <row r="272" spans="1:6" x14ac:dyDescent="0.25">
      <c r="A272" t="str">
        <f>'Cover Page'!$A$1</f>
        <v>North Carolina Central University</v>
      </c>
      <c r="B272" s="91" t="s">
        <v>111</v>
      </c>
      <c r="C272" s="92" t="s">
        <v>0</v>
      </c>
      <c r="D272" s="42" t="s">
        <v>93</v>
      </c>
      <c r="E272" s="42" t="str">
        <f t="shared" si="4"/>
        <v>School of Library/Information ScienceTransfers Out to Capital</v>
      </c>
      <c r="F272" s="94">
        <f>VLOOKUP(E272,'Budget Template'!$C:$G,VLOOKUP(C272,'Fund Lookup'!$A$2:$B$5,2,FALSE),FALSE)</f>
        <v>0</v>
      </c>
    </row>
    <row r="273" spans="1:6" x14ac:dyDescent="0.25">
      <c r="A273" t="str">
        <f>'Cover Page'!$A$1</f>
        <v>North Carolina Central University</v>
      </c>
      <c r="B273" s="91" t="s">
        <v>111</v>
      </c>
      <c r="C273" s="92" t="s">
        <v>0</v>
      </c>
      <c r="D273" s="42" t="s">
        <v>94</v>
      </c>
      <c r="E273" s="42" t="str">
        <f t="shared" si="4"/>
        <v>School of Library/Information ScienceTransfers Out (Other)</v>
      </c>
      <c r="F273" s="94">
        <f>VLOOKUP(E273,'Budget Template'!$C:$G,VLOOKUP(C273,'Fund Lookup'!$A$2:$B$5,2,FALSE),FALSE)</f>
        <v>0</v>
      </c>
    </row>
    <row r="274" spans="1:6" ht="30" x14ac:dyDescent="0.25">
      <c r="A274" t="str">
        <f>'Cover Page'!$A$1</f>
        <v>North Carolina Central University</v>
      </c>
      <c r="B274" s="91" t="s">
        <v>111</v>
      </c>
      <c r="C274" s="92" t="s">
        <v>32</v>
      </c>
      <c r="D274" s="42" t="s">
        <v>33</v>
      </c>
      <c r="E274" s="42" t="str">
        <f t="shared" si="4"/>
        <v>School of Library/Information ScienceState Appropriation, Tuition, &amp; Fees</v>
      </c>
      <c r="F274" s="94">
        <f>VLOOKUP(E274,'Budget Template'!$C:$G,VLOOKUP(C274,'Fund Lookup'!$A$2:$B$5,2,FALSE),FALSE)</f>
        <v>0</v>
      </c>
    </row>
    <row r="275" spans="1:6" ht="30" x14ac:dyDescent="0.25">
      <c r="A275" t="str">
        <f>'Cover Page'!$A$1</f>
        <v>North Carolina Central University</v>
      </c>
      <c r="B275" s="91" t="s">
        <v>111</v>
      </c>
      <c r="C275" s="92" t="s">
        <v>32</v>
      </c>
      <c r="D275" s="42" t="s">
        <v>4</v>
      </c>
      <c r="E275" s="42" t="str">
        <f t="shared" si="4"/>
        <v>School of Library/Information ScienceSales &amp; Services</v>
      </c>
      <c r="F275" s="94">
        <f>VLOOKUP(E275,'Budget Template'!$C:$G,VLOOKUP(C275,'Fund Lookup'!$A$2:$B$5,2,FALSE),FALSE)</f>
        <v>0</v>
      </c>
    </row>
    <row r="276" spans="1:6" ht="30" x14ac:dyDescent="0.25">
      <c r="A276" t="str">
        <f>'Cover Page'!$A$1</f>
        <v>North Carolina Central University</v>
      </c>
      <c r="B276" s="91" t="s">
        <v>111</v>
      </c>
      <c r="C276" s="92" t="s">
        <v>32</v>
      </c>
      <c r="D276" s="42" t="s">
        <v>30</v>
      </c>
      <c r="E276" s="42" t="str">
        <f t="shared" si="4"/>
        <v>School of Library/Information SciencePatient Services</v>
      </c>
      <c r="F276" s="94">
        <f>VLOOKUP(E276,'Budget Template'!$C:$G,VLOOKUP(C276,'Fund Lookup'!$A$2:$B$5,2,FALSE),FALSE)</f>
        <v>0</v>
      </c>
    </row>
    <row r="277" spans="1:6" ht="30" x14ac:dyDescent="0.25">
      <c r="A277" t="str">
        <f>'Cover Page'!$A$1</f>
        <v>North Carolina Central University</v>
      </c>
      <c r="B277" s="91" t="s">
        <v>111</v>
      </c>
      <c r="C277" s="92" t="s">
        <v>32</v>
      </c>
      <c r="D277" s="42" t="s">
        <v>5</v>
      </c>
      <c r="E277" s="42" t="str">
        <f t="shared" si="4"/>
        <v>School of Library/Information ScienceContracts &amp; Grants</v>
      </c>
      <c r="F277" s="94">
        <f>VLOOKUP(E277,'Budget Template'!$C:$G,VLOOKUP(C277,'Fund Lookup'!$A$2:$B$5,2,FALSE),FALSE)</f>
        <v>0</v>
      </c>
    </row>
    <row r="278" spans="1:6" ht="30" x14ac:dyDescent="0.25">
      <c r="A278" t="str">
        <f>'Cover Page'!$A$1</f>
        <v>North Carolina Central University</v>
      </c>
      <c r="B278" s="91" t="s">
        <v>111</v>
      </c>
      <c r="C278" s="92" t="s">
        <v>32</v>
      </c>
      <c r="D278" s="42" t="s">
        <v>6</v>
      </c>
      <c r="E278" s="42" t="str">
        <f t="shared" si="4"/>
        <v>School of Library/Information ScienceGifts &amp; Investments</v>
      </c>
      <c r="F278" s="94">
        <f>VLOOKUP(E278,'Budget Template'!$C:$G,VLOOKUP(C278,'Fund Lookup'!$A$2:$B$5,2,FALSE),FALSE)</f>
        <v>0</v>
      </c>
    </row>
    <row r="279" spans="1:6" ht="30" x14ac:dyDescent="0.25">
      <c r="A279" t="str">
        <f>'Cover Page'!$A$1</f>
        <v>North Carolina Central University</v>
      </c>
      <c r="B279" s="91" t="s">
        <v>111</v>
      </c>
      <c r="C279" s="92" t="s">
        <v>32</v>
      </c>
      <c r="D279" s="42" t="s">
        <v>7</v>
      </c>
      <c r="E279" s="42" t="str">
        <f t="shared" si="4"/>
        <v>School of Library/Information ScienceOther Revenues</v>
      </c>
      <c r="F279" s="94">
        <f>VLOOKUP(E279,'Budget Template'!$C:$G,VLOOKUP(C279,'Fund Lookup'!$A$2:$B$5,2,FALSE),FALSE)</f>
        <v>0</v>
      </c>
    </row>
    <row r="280" spans="1:6" ht="30" x14ac:dyDescent="0.25">
      <c r="A280" t="str">
        <f>'Cover Page'!$A$1</f>
        <v>North Carolina Central University</v>
      </c>
      <c r="B280" s="91" t="s">
        <v>111</v>
      </c>
      <c r="C280" s="92" t="s">
        <v>32</v>
      </c>
      <c r="D280" s="42" t="s">
        <v>10</v>
      </c>
      <c r="E280" s="42" t="str">
        <f t="shared" si="4"/>
        <v>School of Library/Information ScienceSalaries and Wages</v>
      </c>
      <c r="F280" s="94">
        <f>VLOOKUP(E280,'Budget Template'!$C:$G,VLOOKUP(C280,'Fund Lookup'!$A$2:$B$5,2,FALSE),FALSE)</f>
        <v>0</v>
      </c>
    </row>
    <row r="281" spans="1:6" ht="30" x14ac:dyDescent="0.25">
      <c r="A281" t="str">
        <f>'Cover Page'!$A$1</f>
        <v>North Carolina Central University</v>
      </c>
      <c r="B281" s="91" t="s">
        <v>111</v>
      </c>
      <c r="C281" s="92" t="s">
        <v>32</v>
      </c>
      <c r="D281" s="42" t="s">
        <v>11</v>
      </c>
      <c r="E281" s="42" t="str">
        <f t="shared" si="4"/>
        <v>School of Library/Information ScienceStaff Benefits</v>
      </c>
      <c r="F281" s="94">
        <f>VLOOKUP(E281,'Budget Template'!$C:$G,VLOOKUP(C281,'Fund Lookup'!$A$2:$B$5,2,FALSE),FALSE)</f>
        <v>0</v>
      </c>
    </row>
    <row r="282" spans="1:6" ht="30" x14ac:dyDescent="0.25">
      <c r="A282" t="str">
        <f>'Cover Page'!$A$1</f>
        <v>North Carolina Central University</v>
      </c>
      <c r="B282" s="91" t="s">
        <v>111</v>
      </c>
      <c r="C282" s="92" t="s">
        <v>32</v>
      </c>
      <c r="D282" s="42" t="s">
        <v>92</v>
      </c>
      <c r="E282" s="42" t="str">
        <f t="shared" si="4"/>
        <v>School of Library/Information ScienceServices, Supplies, Materials, &amp; Equip.</v>
      </c>
      <c r="F282" s="94">
        <f>VLOOKUP(E282,'Budget Template'!$C:$G,VLOOKUP(C282,'Fund Lookup'!$A$2:$B$5,2,FALSE),FALSE)</f>
        <v>0</v>
      </c>
    </row>
    <row r="283" spans="1:6" ht="30" x14ac:dyDescent="0.25">
      <c r="A283" t="str">
        <f>'Cover Page'!$A$1</f>
        <v>North Carolina Central University</v>
      </c>
      <c r="B283" s="91" t="s">
        <v>111</v>
      </c>
      <c r="C283" s="92" t="s">
        <v>32</v>
      </c>
      <c r="D283" s="42" t="s">
        <v>13</v>
      </c>
      <c r="E283" s="42" t="str">
        <f t="shared" si="4"/>
        <v>School of Library/Information ScienceScholarships &amp; Fellowships</v>
      </c>
      <c r="F283" s="94">
        <f>VLOOKUP(E283,'Budget Template'!$C:$G,VLOOKUP(C283,'Fund Lookup'!$A$2:$B$5,2,FALSE),FALSE)</f>
        <v>0</v>
      </c>
    </row>
    <row r="284" spans="1:6" ht="30" x14ac:dyDescent="0.25">
      <c r="A284" t="str">
        <f>'Cover Page'!$A$1</f>
        <v>North Carolina Central University</v>
      </c>
      <c r="B284" s="91" t="s">
        <v>111</v>
      </c>
      <c r="C284" s="92" t="s">
        <v>32</v>
      </c>
      <c r="D284" s="42" t="s">
        <v>29</v>
      </c>
      <c r="E284" s="42" t="str">
        <f t="shared" si="4"/>
        <v>School of Library/Information ScienceDebt Service</v>
      </c>
      <c r="F284" s="94">
        <f>VLOOKUP(E284,'Budget Template'!$C:$G,VLOOKUP(C284,'Fund Lookup'!$A$2:$B$5,2,FALSE),FALSE)</f>
        <v>0</v>
      </c>
    </row>
    <row r="285" spans="1:6" ht="30" x14ac:dyDescent="0.25">
      <c r="A285" t="str">
        <f>'Cover Page'!$A$1</f>
        <v>North Carolina Central University</v>
      </c>
      <c r="B285" s="91" t="s">
        <v>111</v>
      </c>
      <c r="C285" s="92" t="s">
        <v>32</v>
      </c>
      <c r="D285" s="42" t="s">
        <v>12</v>
      </c>
      <c r="E285" s="42" t="str">
        <f t="shared" si="4"/>
        <v>School of Library/Information ScienceUtilities</v>
      </c>
      <c r="F285" s="94">
        <f>VLOOKUP(E285,'Budget Template'!$C:$G,VLOOKUP(C285,'Fund Lookup'!$A$2:$B$5,2,FALSE),FALSE)</f>
        <v>0</v>
      </c>
    </row>
    <row r="286" spans="1:6" ht="30" x14ac:dyDescent="0.25">
      <c r="A286" t="str">
        <f>'Cover Page'!$A$1</f>
        <v>North Carolina Central University</v>
      </c>
      <c r="B286" s="91" t="s">
        <v>111</v>
      </c>
      <c r="C286" s="92" t="s">
        <v>32</v>
      </c>
      <c r="D286" s="42" t="s">
        <v>14</v>
      </c>
      <c r="E286" s="42" t="str">
        <f t="shared" si="4"/>
        <v>School of Library/Information ScienceOther Expenses</v>
      </c>
      <c r="F286" s="94">
        <f>VLOOKUP(E286,'Budget Template'!$C:$G,VLOOKUP(C286,'Fund Lookup'!$A$2:$B$5,2,FALSE),FALSE)</f>
        <v>0</v>
      </c>
    </row>
    <row r="287" spans="1:6" ht="30" x14ac:dyDescent="0.25">
      <c r="A287" t="str">
        <f>'Cover Page'!$A$1</f>
        <v>North Carolina Central University</v>
      </c>
      <c r="B287" s="91" t="s">
        <v>111</v>
      </c>
      <c r="C287" s="92" t="s">
        <v>32</v>
      </c>
      <c r="D287" s="42" t="s">
        <v>35</v>
      </c>
      <c r="E287" s="42" t="str">
        <f t="shared" si="4"/>
        <v>School of Library/Information ScienceTransfers In</v>
      </c>
      <c r="F287" s="94">
        <f>VLOOKUP(E287,'Budget Template'!$C:$G,VLOOKUP(C287,'Fund Lookup'!$A$2:$B$5,2,FALSE),FALSE)</f>
        <v>0</v>
      </c>
    </row>
    <row r="288" spans="1:6" ht="30" x14ac:dyDescent="0.25">
      <c r="A288" t="str">
        <f>'Cover Page'!$A$1</f>
        <v>North Carolina Central University</v>
      </c>
      <c r="B288" s="91" t="s">
        <v>111</v>
      </c>
      <c r="C288" s="92" t="s">
        <v>32</v>
      </c>
      <c r="D288" s="42" t="s">
        <v>93</v>
      </c>
      <c r="E288" s="42" t="str">
        <f t="shared" si="4"/>
        <v>School of Library/Information ScienceTransfers Out to Capital</v>
      </c>
      <c r="F288" s="94">
        <f>VLOOKUP(E288,'Budget Template'!$C:$G,VLOOKUP(C288,'Fund Lookup'!$A$2:$B$5,2,FALSE),FALSE)</f>
        <v>0</v>
      </c>
    </row>
    <row r="289" spans="1:6" ht="30" x14ac:dyDescent="0.25">
      <c r="A289" t="str">
        <f>'Cover Page'!$A$1</f>
        <v>North Carolina Central University</v>
      </c>
      <c r="B289" s="91" t="s">
        <v>111</v>
      </c>
      <c r="C289" s="92" t="s">
        <v>32</v>
      </c>
      <c r="D289" s="42" t="s">
        <v>94</v>
      </c>
      <c r="E289" s="42" t="str">
        <f t="shared" si="4"/>
        <v>School of Library/Information ScienceTransfers Out (Other)</v>
      </c>
      <c r="F289" s="94">
        <f>VLOOKUP(E289,'Budget Template'!$C:$G,VLOOKUP(C289,'Fund Lookup'!$A$2:$B$5,2,FALSE),FALSE)</f>
        <v>0</v>
      </c>
    </row>
    <row r="290" spans="1:6" x14ac:dyDescent="0.25">
      <c r="A290" t="str">
        <f>'Cover Page'!$A$1</f>
        <v>North Carolina Central University</v>
      </c>
      <c r="B290" s="91" t="s">
        <v>111</v>
      </c>
      <c r="C290" s="92" t="s">
        <v>86</v>
      </c>
      <c r="D290" s="42" t="s">
        <v>33</v>
      </c>
      <c r="E290" s="42" t="str">
        <f t="shared" si="4"/>
        <v>School of Library/Information ScienceState Appropriation, Tuition, &amp; Fees</v>
      </c>
      <c r="F290" s="94">
        <f>VLOOKUP(E290,'Budget Template'!$C:$G,VLOOKUP(C290,'Fund Lookup'!$A$2:$B$5,2,FALSE),FALSE)</f>
        <v>0</v>
      </c>
    </row>
    <row r="291" spans="1:6" x14ac:dyDescent="0.25">
      <c r="A291" t="str">
        <f>'Cover Page'!$A$1</f>
        <v>North Carolina Central University</v>
      </c>
      <c r="B291" s="91" t="s">
        <v>111</v>
      </c>
      <c r="C291" s="92" t="s">
        <v>86</v>
      </c>
      <c r="D291" s="42" t="s">
        <v>4</v>
      </c>
      <c r="E291" s="42" t="str">
        <f t="shared" si="4"/>
        <v>School of Library/Information ScienceSales &amp; Services</v>
      </c>
      <c r="F291" s="94">
        <f>VLOOKUP(E291,'Budget Template'!$C:$G,VLOOKUP(C291,'Fund Lookup'!$A$2:$B$5,2,FALSE),FALSE)</f>
        <v>0</v>
      </c>
    </row>
    <row r="292" spans="1:6" x14ac:dyDescent="0.25">
      <c r="A292" t="str">
        <f>'Cover Page'!$A$1</f>
        <v>North Carolina Central University</v>
      </c>
      <c r="B292" s="91" t="s">
        <v>111</v>
      </c>
      <c r="C292" s="92" t="s">
        <v>86</v>
      </c>
      <c r="D292" s="42" t="s">
        <v>30</v>
      </c>
      <c r="E292" s="42" t="str">
        <f t="shared" si="4"/>
        <v>School of Library/Information SciencePatient Services</v>
      </c>
      <c r="F292" s="94">
        <f>VLOOKUP(E292,'Budget Template'!$C:$G,VLOOKUP(C292,'Fund Lookup'!$A$2:$B$5,2,FALSE),FALSE)</f>
        <v>0</v>
      </c>
    </row>
    <row r="293" spans="1:6" x14ac:dyDescent="0.25">
      <c r="A293" t="str">
        <f>'Cover Page'!$A$1</f>
        <v>North Carolina Central University</v>
      </c>
      <c r="B293" s="91" t="s">
        <v>111</v>
      </c>
      <c r="C293" s="92" t="s">
        <v>86</v>
      </c>
      <c r="D293" s="42" t="s">
        <v>5</v>
      </c>
      <c r="E293" s="42" t="str">
        <f t="shared" si="4"/>
        <v>School of Library/Information ScienceContracts &amp; Grants</v>
      </c>
      <c r="F293" s="94">
        <f>VLOOKUP(E293,'Budget Template'!$C:$G,VLOOKUP(C293,'Fund Lookup'!$A$2:$B$5,2,FALSE),FALSE)</f>
        <v>0</v>
      </c>
    </row>
    <row r="294" spans="1:6" x14ac:dyDescent="0.25">
      <c r="A294" t="str">
        <f>'Cover Page'!$A$1</f>
        <v>North Carolina Central University</v>
      </c>
      <c r="B294" s="91" t="s">
        <v>111</v>
      </c>
      <c r="C294" s="92" t="s">
        <v>86</v>
      </c>
      <c r="D294" s="42" t="s">
        <v>6</v>
      </c>
      <c r="E294" s="42" t="str">
        <f t="shared" si="4"/>
        <v>School of Library/Information ScienceGifts &amp; Investments</v>
      </c>
      <c r="F294" s="94">
        <f>VLOOKUP(E294,'Budget Template'!$C:$G,VLOOKUP(C294,'Fund Lookup'!$A$2:$B$5,2,FALSE),FALSE)</f>
        <v>0</v>
      </c>
    </row>
    <row r="295" spans="1:6" x14ac:dyDescent="0.25">
      <c r="A295" t="str">
        <f>'Cover Page'!$A$1</f>
        <v>North Carolina Central University</v>
      </c>
      <c r="B295" s="91" t="s">
        <v>111</v>
      </c>
      <c r="C295" s="92" t="s">
        <v>86</v>
      </c>
      <c r="D295" s="42" t="s">
        <v>7</v>
      </c>
      <c r="E295" s="42" t="str">
        <f t="shared" si="4"/>
        <v>School of Library/Information ScienceOther Revenues</v>
      </c>
      <c r="F295" s="94">
        <f>VLOOKUP(E295,'Budget Template'!$C:$G,VLOOKUP(C295,'Fund Lookup'!$A$2:$B$5,2,FALSE),FALSE)</f>
        <v>0</v>
      </c>
    </row>
    <row r="296" spans="1:6" x14ac:dyDescent="0.25">
      <c r="A296" t="str">
        <f>'Cover Page'!$A$1</f>
        <v>North Carolina Central University</v>
      </c>
      <c r="B296" s="91" t="s">
        <v>111</v>
      </c>
      <c r="C296" s="92" t="s">
        <v>86</v>
      </c>
      <c r="D296" s="42" t="s">
        <v>10</v>
      </c>
      <c r="E296" s="42" t="str">
        <f t="shared" si="4"/>
        <v>School of Library/Information ScienceSalaries and Wages</v>
      </c>
      <c r="F296" s="94">
        <f>VLOOKUP(E296,'Budget Template'!$C:$G,VLOOKUP(C296,'Fund Lookup'!$A$2:$B$5,2,FALSE),FALSE)</f>
        <v>1092</v>
      </c>
    </row>
    <row r="297" spans="1:6" x14ac:dyDescent="0.25">
      <c r="A297" t="str">
        <f>'Cover Page'!$A$1</f>
        <v>North Carolina Central University</v>
      </c>
      <c r="B297" s="91" t="s">
        <v>111</v>
      </c>
      <c r="C297" s="92" t="s">
        <v>86</v>
      </c>
      <c r="D297" s="42" t="s">
        <v>11</v>
      </c>
      <c r="E297" s="42" t="str">
        <f t="shared" si="4"/>
        <v>School of Library/Information ScienceStaff Benefits</v>
      </c>
      <c r="F297" s="94">
        <f>VLOOKUP(E297,'Budget Template'!$C:$G,VLOOKUP(C297,'Fund Lookup'!$A$2:$B$5,2,FALSE),FALSE)</f>
        <v>0</v>
      </c>
    </row>
    <row r="298" spans="1:6" x14ac:dyDescent="0.25">
      <c r="A298" t="str">
        <f>'Cover Page'!$A$1</f>
        <v>North Carolina Central University</v>
      </c>
      <c r="B298" s="91" t="s">
        <v>111</v>
      </c>
      <c r="C298" s="92" t="s">
        <v>86</v>
      </c>
      <c r="D298" s="42" t="s">
        <v>92</v>
      </c>
      <c r="E298" s="42" t="str">
        <f t="shared" si="4"/>
        <v>School of Library/Information ScienceServices, Supplies, Materials, &amp; Equip.</v>
      </c>
      <c r="F298" s="94">
        <f>VLOOKUP(E298,'Budget Template'!$C:$G,VLOOKUP(C298,'Fund Lookup'!$A$2:$B$5,2,FALSE),FALSE)</f>
        <v>4001</v>
      </c>
    </row>
    <row r="299" spans="1:6" x14ac:dyDescent="0.25">
      <c r="A299" t="str">
        <f>'Cover Page'!$A$1</f>
        <v>North Carolina Central University</v>
      </c>
      <c r="B299" s="91" t="s">
        <v>111</v>
      </c>
      <c r="C299" s="92" t="s">
        <v>86</v>
      </c>
      <c r="D299" s="42" t="s">
        <v>13</v>
      </c>
      <c r="E299" s="42" t="str">
        <f t="shared" si="4"/>
        <v>School of Library/Information ScienceScholarships &amp; Fellowships</v>
      </c>
      <c r="F299" s="94">
        <f>VLOOKUP(E299,'Budget Template'!$C:$G,VLOOKUP(C299,'Fund Lookup'!$A$2:$B$5,2,FALSE),FALSE)</f>
        <v>0</v>
      </c>
    </row>
    <row r="300" spans="1:6" x14ac:dyDescent="0.25">
      <c r="A300" t="str">
        <f>'Cover Page'!$A$1</f>
        <v>North Carolina Central University</v>
      </c>
      <c r="B300" s="91" t="s">
        <v>111</v>
      </c>
      <c r="C300" s="92" t="s">
        <v>86</v>
      </c>
      <c r="D300" s="42" t="s">
        <v>29</v>
      </c>
      <c r="E300" s="42" t="str">
        <f t="shared" si="4"/>
        <v>School of Library/Information ScienceDebt Service</v>
      </c>
      <c r="F300" s="94">
        <f>VLOOKUP(E300,'Budget Template'!$C:$G,VLOOKUP(C300,'Fund Lookup'!$A$2:$B$5,2,FALSE),FALSE)</f>
        <v>0</v>
      </c>
    </row>
    <row r="301" spans="1:6" x14ac:dyDescent="0.25">
      <c r="A301" t="str">
        <f>'Cover Page'!$A$1</f>
        <v>North Carolina Central University</v>
      </c>
      <c r="B301" s="91" t="s">
        <v>111</v>
      </c>
      <c r="C301" s="92" t="s">
        <v>86</v>
      </c>
      <c r="D301" s="42" t="s">
        <v>12</v>
      </c>
      <c r="E301" s="42" t="str">
        <f t="shared" si="4"/>
        <v>School of Library/Information ScienceUtilities</v>
      </c>
      <c r="F301" s="94">
        <f>VLOOKUP(E301,'Budget Template'!$C:$G,VLOOKUP(C301,'Fund Lookup'!$A$2:$B$5,2,FALSE),FALSE)</f>
        <v>0</v>
      </c>
    </row>
    <row r="302" spans="1:6" x14ac:dyDescent="0.25">
      <c r="A302" t="str">
        <f>'Cover Page'!$A$1</f>
        <v>North Carolina Central University</v>
      </c>
      <c r="B302" s="91" t="s">
        <v>111</v>
      </c>
      <c r="C302" s="92" t="s">
        <v>86</v>
      </c>
      <c r="D302" s="42" t="s">
        <v>14</v>
      </c>
      <c r="E302" s="42" t="str">
        <f t="shared" si="4"/>
        <v>School of Library/Information ScienceOther Expenses</v>
      </c>
      <c r="F302" s="94">
        <f>VLOOKUP(E302,'Budget Template'!$C:$G,VLOOKUP(C302,'Fund Lookup'!$A$2:$B$5,2,FALSE),FALSE)</f>
        <v>0</v>
      </c>
    </row>
    <row r="303" spans="1:6" x14ac:dyDescent="0.25">
      <c r="A303" t="str">
        <f>'Cover Page'!$A$1</f>
        <v>North Carolina Central University</v>
      </c>
      <c r="B303" s="91" t="s">
        <v>111</v>
      </c>
      <c r="C303" s="92" t="s">
        <v>86</v>
      </c>
      <c r="D303" s="42" t="s">
        <v>35</v>
      </c>
      <c r="E303" s="42" t="str">
        <f t="shared" si="4"/>
        <v>School of Library/Information ScienceTransfers In</v>
      </c>
      <c r="F303" s="94">
        <f>VLOOKUP(E303,'Budget Template'!$C:$G,VLOOKUP(C303,'Fund Lookup'!$A$2:$B$5,2,FALSE),FALSE)</f>
        <v>0</v>
      </c>
    </row>
    <row r="304" spans="1:6" x14ac:dyDescent="0.25">
      <c r="A304" t="str">
        <f>'Cover Page'!$A$1</f>
        <v>North Carolina Central University</v>
      </c>
      <c r="B304" s="91" t="s">
        <v>111</v>
      </c>
      <c r="C304" s="92" t="s">
        <v>86</v>
      </c>
      <c r="D304" s="42" t="s">
        <v>93</v>
      </c>
      <c r="E304" s="42" t="str">
        <f t="shared" si="4"/>
        <v>School of Library/Information ScienceTransfers Out to Capital</v>
      </c>
      <c r="F304" s="94">
        <f>VLOOKUP(E304,'Budget Template'!$C:$G,VLOOKUP(C304,'Fund Lookup'!$A$2:$B$5,2,FALSE),FALSE)</f>
        <v>0</v>
      </c>
    </row>
    <row r="305" spans="1:6" x14ac:dyDescent="0.25">
      <c r="A305" t="str">
        <f>'Cover Page'!$A$1</f>
        <v>North Carolina Central University</v>
      </c>
      <c r="B305" s="91" t="s">
        <v>111</v>
      </c>
      <c r="C305" s="92" t="s">
        <v>86</v>
      </c>
      <c r="D305" s="42" t="s">
        <v>94</v>
      </c>
      <c r="E305" s="42" t="str">
        <f t="shared" si="4"/>
        <v>School of Library/Information ScienceTransfers Out (Other)</v>
      </c>
      <c r="F305" s="94">
        <f>VLOOKUP(E305,'Budget Template'!$C:$G,VLOOKUP(C305,'Fund Lookup'!$A$2:$B$5,2,FALSE),FALSE)</f>
        <v>0</v>
      </c>
    </row>
    <row r="306" spans="1:6" x14ac:dyDescent="0.25">
      <c r="A306" t="str">
        <f>'Cover Page'!$A$1</f>
        <v>North Carolina Central University</v>
      </c>
      <c r="B306" s="91" t="s">
        <v>111</v>
      </c>
      <c r="C306" s="92" t="s">
        <v>28</v>
      </c>
      <c r="D306" s="42" t="s">
        <v>33</v>
      </c>
      <c r="E306" s="42" t="str">
        <f t="shared" si="4"/>
        <v>School of Library/Information ScienceState Appropriation, Tuition, &amp; Fees</v>
      </c>
      <c r="F306" s="94">
        <f>VLOOKUP(E306,'Budget Template'!$C:$G,VLOOKUP(C306,'Fund Lookup'!$A$2:$B$5,2,FALSE),FALSE)</f>
        <v>0</v>
      </c>
    </row>
    <row r="307" spans="1:6" x14ac:dyDescent="0.25">
      <c r="A307" t="str">
        <f>'Cover Page'!$A$1</f>
        <v>North Carolina Central University</v>
      </c>
      <c r="B307" s="91" t="s">
        <v>111</v>
      </c>
      <c r="C307" s="92" t="s">
        <v>28</v>
      </c>
      <c r="D307" s="42" t="s">
        <v>4</v>
      </c>
      <c r="E307" s="42" t="str">
        <f t="shared" si="4"/>
        <v>School of Library/Information ScienceSales &amp; Services</v>
      </c>
      <c r="F307" s="94">
        <f>VLOOKUP(E307,'Budget Template'!$C:$G,VLOOKUP(C307,'Fund Lookup'!$A$2:$B$5,2,FALSE),FALSE)</f>
        <v>0</v>
      </c>
    </row>
    <row r="308" spans="1:6" x14ac:dyDescent="0.25">
      <c r="A308" t="str">
        <f>'Cover Page'!$A$1</f>
        <v>North Carolina Central University</v>
      </c>
      <c r="B308" s="91" t="s">
        <v>111</v>
      </c>
      <c r="C308" s="92" t="s">
        <v>28</v>
      </c>
      <c r="D308" s="42" t="s">
        <v>30</v>
      </c>
      <c r="E308" s="42" t="str">
        <f t="shared" si="4"/>
        <v>School of Library/Information SciencePatient Services</v>
      </c>
      <c r="F308" s="94">
        <f>VLOOKUP(E308,'Budget Template'!$C:$G,VLOOKUP(C308,'Fund Lookup'!$A$2:$B$5,2,FALSE),FALSE)</f>
        <v>0</v>
      </c>
    </row>
    <row r="309" spans="1:6" x14ac:dyDescent="0.25">
      <c r="A309" t="str">
        <f>'Cover Page'!$A$1</f>
        <v>North Carolina Central University</v>
      </c>
      <c r="B309" s="91" t="s">
        <v>111</v>
      </c>
      <c r="C309" s="92" t="s">
        <v>28</v>
      </c>
      <c r="D309" s="42" t="s">
        <v>5</v>
      </c>
      <c r="E309" s="42" t="str">
        <f t="shared" si="4"/>
        <v>School of Library/Information ScienceContracts &amp; Grants</v>
      </c>
      <c r="F309" s="94">
        <f>VLOOKUP(E309,'Budget Template'!$C:$G,VLOOKUP(C309,'Fund Lookup'!$A$2:$B$5,2,FALSE),FALSE)</f>
        <v>0</v>
      </c>
    </row>
    <row r="310" spans="1:6" x14ac:dyDescent="0.25">
      <c r="A310" t="str">
        <f>'Cover Page'!$A$1</f>
        <v>North Carolina Central University</v>
      </c>
      <c r="B310" s="91" t="s">
        <v>111</v>
      </c>
      <c r="C310" s="92" t="s">
        <v>28</v>
      </c>
      <c r="D310" s="42" t="s">
        <v>6</v>
      </c>
      <c r="E310" s="42" t="str">
        <f t="shared" si="4"/>
        <v>School of Library/Information ScienceGifts &amp; Investments</v>
      </c>
      <c r="F310" s="94">
        <f>VLOOKUP(E310,'Budget Template'!$C:$G,VLOOKUP(C310,'Fund Lookup'!$A$2:$B$5,2,FALSE),FALSE)</f>
        <v>0</v>
      </c>
    </row>
    <row r="311" spans="1:6" x14ac:dyDescent="0.25">
      <c r="A311" t="str">
        <f>'Cover Page'!$A$1</f>
        <v>North Carolina Central University</v>
      </c>
      <c r="B311" s="91" t="s">
        <v>111</v>
      </c>
      <c r="C311" s="92" t="s">
        <v>28</v>
      </c>
      <c r="D311" s="42" t="s">
        <v>7</v>
      </c>
      <c r="E311" s="42" t="str">
        <f t="shared" si="4"/>
        <v>School of Library/Information ScienceOther Revenues</v>
      </c>
      <c r="F311" s="94">
        <f>VLOOKUP(E311,'Budget Template'!$C:$G,VLOOKUP(C311,'Fund Lookup'!$A$2:$B$5,2,FALSE),FALSE)</f>
        <v>0</v>
      </c>
    </row>
    <row r="312" spans="1:6" x14ac:dyDescent="0.25">
      <c r="A312" t="str">
        <f>'Cover Page'!$A$1</f>
        <v>North Carolina Central University</v>
      </c>
      <c r="B312" s="91" t="s">
        <v>111</v>
      </c>
      <c r="C312" s="92" t="s">
        <v>28</v>
      </c>
      <c r="D312" s="42" t="s">
        <v>10</v>
      </c>
      <c r="E312" s="42" t="str">
        <f t="shared" si="4"/>
        <v>School of Library/Information ScienceSalaries and Wages</v>
      </c>
      <c r="F312" s="94">
        <f>VLOOKUP(E312,'Budget Template'!$C:$G,VLOOKUP(C312,'Fund Lookup'!$A$2:$B$5,2,FALSE),FALSE)</f>
        <v>0</v>
      </c>
    </row>
    <row r="313" spans="1:6" x14ac:dyDescent="0.25">
      <c r="A313" t="str">
        <f>'Cover Page'!$A$1</f>
        <v>North Carolina Central University</v>
      </c>
      <c r="B313" s="91" t="s">
        <v>111</v>
      </c>
      <c r="C313" s="92" t="s">
        <v>28</v>
      </c>
      <c r="D313" s="42" t="s">
        <v>11</v>
      </c>
      <c r="E313" s="42" t="str">
        <f t="shared" si="4"/>
        <v>School of Library/Information ScienceStaff Benefits</v>
      </c>
      <c r="F313" s="94">
        <f>VLOOKUP(E313,'Budget Template'!$C:$G,VLOOKUP(C313,'Fund Lookup'!$A$2:$B$5,2,FALSE),FALSE)</f>
        <v>0</v>
      </c>
    </row>
    <row r="314" spans="1:6" x14ac:dyDescent="0.25">
      <c r="A314" t="str">
        <f>'Cover Page'!$A$1</f>
        <v>North Carolina Central University</v>
      </c>
      <c r="B314" s="91" t="s">
        <v>111</v>
      </c>
      <c r="C314" s="92" t="s">
        <v>28</v>
      </c>
      <c r="D314" s="42" t="s">
        <v>92</v>
      </c>
      <c r="E314" s="42" t="str">
        <f t="shared" si="4"/>
        <v>School of Library/Information ScienceServices, Supplies, Materials, &amp; Equip.</v>
      </c>
      <c r="F314" s="94">
        <f>VLOOKUP(E314,'Budget Template'!$C:$G,VLOOKUP(C314,'Fund Lookup'!$A$2:$B$5,2,FALSE),FALSE)</f>
        <v>0</v>
      </c>
    </row>
    <row r="315" spans="1:6" x14ac:dyDescent="0.25">
      <c r="A315" t="str">
        <f>'Cover Page'!$A$1</f>
        <v>North Carolina Central University</v>
      </c>
      <c r="B315" s="91" t="s">
        <v>111</v>
      </c>
      <c r="C315" s="92" t="s">
        <v>28</v>
      </c>
      <c r="D315" s="42" t="s">
        <v>13</v>
      </c>
      <c r="E315" s="42" t="str">
        <f t="shared" si="4"/>
        <v>School of Library/Information ScienceScholarships &amp; Fellowships</v>
      </c>
      <c r="F315" s="94">
        <f>VLOOKUP(E315,'Budget Template'!$C:$G,VLOOKUP(C315,'Fund Lookup'!$A$2:$B$5,2,FALSE),FALSE)</f>
        <v>0</v>
      </c>
    </row>
    <row r="316" spans="1:6" x14ac:dyDescent="0.25">
      <c r="A316" t="str">
        <f>'Cover Page'!$A$1</f>
        <v>North Carolina Central University</v>
      </c>
      <c r="B316" s="91" t="s">
        <v>111</v>
      </c>
      <c r="C316" s="92" t="s">
        <v>28</v>
      </c>
      <c r="D316" s="42" t="s">
        <v>29</v>
      </c>
      <c r="E316" s="42" t="str">
        <f t="shared" si="4"/>
        <v>School of Library/Information ScienceDebt Service</v>
      </c>
      <c r="F316" s="94">
        <f>VLOOKUP(E316,'Budget Template'!$C:$G,VLOOKUP(C316,'Fund Lookup'!$A$2:$B$5,2,FALSE),FALSE)</f>
        <v>0</v>
      </c>
    </row>
    <row r="317" spans="1:6" x14ac:dyDescent="0.25">
      <c r="A317" t="str">
        <f>'Cover Page'!$A$1</f>
        <v>North Carolina Central University</v>
      </c>
      <c r="B317" s="91" t="s">
        <v>111</v>
      </c>
      <c r="C317" s="92" t="s">
        <v>28</v>
      </c>
      <c r="D317" s="42" t="s">
        <v>12</v>
      </c>
      <c r="E317" s="42" t="str">
        <f t="shared" si="4"/>
        <v>School of Library/Information ScienceUtilities</v>
      </c>
      <c r="F317" s="94">
        <f>VLOOKUP(E317,'Budget Template'!$C:$G,VLOOKUP(C317,'Fund Lookup'!$A$2:$B$5,2,FALSE),FALSE)</f>
        <v>0</v>
      </c>
    </row>
    <row r="318" spans="1:6" x14ac:dyDescent="0.25">
      <c r="A318" t="str">
        <f>'Cover Page'!$A$1</f>
        <v>North Carolina Central University</v>
      </c>
      <c r="B318" s="91" t="s">
        <v>111</v>
      </c>
      <c r="C318" s="92" t="s">
        <v>28</v>
      </c>
      <c r="D318" s="42" t="s">
        <v>14</v>
      </c>
      <c r="E318" s="42" t="str">
        <f t="shared" si="4"/>
        <v>School of Library/Information ScienceOther Expenses</v>
      </c>
      <c r="F318" s="94">
        <f>VLOOKUP(E318,'Budget Template'!$C:$G,VLOOKUP(C318,'Fund Lookup'!$A$2:$B$5,2,FALSE),FALSE)</f>
        <v>0</v>
      </c>
    </row>
    <row r="319" spans="1:6" x14ac:dyDescent="0.25">
      <c r="A319" t="str">
        <f>'Cover Page'!$A$1</f>
        <v>North Carolina Central University</v>
      </c>
      <c r="B319" s="91" t="s">
        <v>111</v>
      </c>
      <c r="C319" s="92" t="s">
        <v>28</v>
      </c>
      <c r="D319" s="42" t="s">
        <v>35</v>
      </c>
      <c r="E319" s="42" t="str">
        <f t="shared" si="4"/>
        <v>School of Library/Information ScienceTransfers In</v>
      </c>
      <c r="F319" s="94">
        <f>VLOOKUP(E319,'Budget Template'!$C:$G,VLOOKUP(C319,'Fund Lookup'!$A$2:$B$5,2,FALSE),FALSE)</f>
        <v>0</v>
      </c>
    </row>
    <row r="320" spans="1:6" x14ac:dyDescent="0.25">
      <c r="A320" t="str">
        <f>'Cover Page'!$A$1</f>
        <v>North Carolina Central University</v>
      </c>
      <c r="B320" s="91" t="s">
        <v>111</v>
      </c>
      <c r="C320" s="92" t="s">
        <v>28</v>
      </c>
      <c r="D320" s="42" t="s">
        <v>93</v>
      </c>
      <c r="E320" s="42" t="str">
        <f t="shared" si="4"/>
        <v>School of Library/Information ScienceTransfers Out to Capital</v>
      </c>
      <c r="F320" s="94">
        <f>VLOOKUP(E320,'Budget Template'!$C:$G,VLOOKUP(C320,'Fund Lookup'!$A$2:$B$5,2,FALSE),FALSE)</f>
        <v>0</v>
      </c>
    </row>
    <row r="321" spans="1:6" x14ac:dyDescent="0.25">
      <c r="A321" t="str">
        <f>'Cover Page'!$A$1</f>
        <v>North Carolina Central University</v>
      </c>
      <c r="B321" s="91" t="s">
        <v>111</v>
      </c>
      <c r="C321" s="92" t="s">
        <v>28</v>
      </c>
      <c r="D321" s="42" t="s">
        <v>94</v>
      </c>
      <c r="E321" s="42" t="str">
        <f t="shared" si="4"/>
        <v>School of Library/Information ScienceTransfers Out (Other)</v>
      </c>
      <c r="F321" s="94">
        <f>VLOOKUP(E321,'Budget Template'!$C:$G,VLOOKUP(C321,'Fund Lookup'!$A$2:$B$5,2,FALSE),FALSE)</f>
        <v>0</v>
      </c>
    </row>
    <row r="322" spans="1:6" x14ac:dyDescent="0.25">
      <c r="A322" t="str">
        <f>'Cover Page'!$A$1</f>
        <v>North Carolina Central University</v>
      </c>
      <c r="B322" s="91" t="s">
        <v>112</v>
      </c>
      <c r="C322" s="92" t="s">
        <v>0</v>
      </c>
      <c r="D322" s="42" t="s">
        <v>33</v>
      </c>
      <c r="E322" s="42" t="str">
        <f t="shared" si="4"/>
        <v>Law SchoolState Appropriation, Tuition, &amp; Fees</v>
      </c>
      <c r="F322" s="94">
        <f>VLOOKUP(E322,'Budget Template'!$C:$G,VLOOKUP(C322,'Fund Lookup'!$A$2:$B$5,2,FALSE),FALSE)</f>
        <v>11585446</v>
      </c>
    </row>
    <row r="323" spans="1:6" x14ac:dyDescent="0.25">
      <c r="A323" t="str">
        <f>'Cover Page'!$A$1</f>
        <v>North Carolina Central University</v>
      </c>
      <c r="B323" s="91" t="s">
        <v>112</v>
      </c>
      <c r="C323" s="92" t="s">
        <v>0</v>
      </c>
      <c r="D323" s="42" t="s">
        <v>4</v>
      </c>
      <c r="E323" s="42" t="str">
        <f t="shared" ref="E323:E386" si="5">B323&amp;D323</f>
        <v>Law SchoolSales &amp; Services</v>
      </c>
      <c r="F323" s="94">
        <f>VLOOKUP(E323,'Budget Template'!$C:$G,VLOOKUP(C323,'Fund Lookup'!$A$2:$B$5,2,FALSE),FALSE)</f>
        <v>0</v>
      </c>
    </row>
    <row r="324" spans="1:6" x14ac:dyDescent="0.25">
      <c r="A324" t="str">
        <f>'Cover Page'!$A$1</f>
        <v>North Carolina Central University</v>
      </c>
      <c r="B324" s="91" t="s">
        <v>112</v>
      </c>
      <c r="C324" s="92" t="s">
        <v>0</v>
      </c>
      <c r="D324" s="42" t="s">
        <v>30</v>
      </c>
      <c r="E324" s="42" t="str">
        <f t="shared" si="5"/>
        <v>Law SchoolPatient Services</v>
      </c>
      <c r="F324" s="94">
        <f>VLOOKUP(E324,'Budget Template'!$C:$G,VLOOKUP(C324,'Fund Lookup'!$A$2:$B$5,2,FALSE),FALSE)</f>
        <v>0</v>
      </c>
    </row>
    <row r="325" spans="1:6" x14ac:dyDescent="0.25">
      <c r="A325" t="str">
        <f>'Cover Page'!$A$1</f>
        <v>North Carolina Central University</v>
      </c>
      <c r="B325" s="91" t="s">
        <v>112</v>
      </c>
      <c r="C325" s="92" t="s">
        <v>0</v>
      </c>
      <c r="D325" s="42" t="s">
        <v>5</v>
      </c>
      <c r="E325" s="42" t="str">
        <f t="shared" si="5"/>
        <v>Law SchoolContracts &amp; Grants</v>
      </c>
      <c r="F325" s="94">
        <f>VLOOKUP(E325,'Budget Template'!$C:$G,VLOOKUP(C325,'Fund Lookup'!$A$2:$B$5,2,FALSE),FALSE)</f>
        <v>0</v>
      </c>
    </row>
    <row r="326" spans="1:6" x14ac:dyDescent="0.25">
      <c r="A326" t="str">
        <f>'Cover Page'!$A$1</f>
        <v>North Carolina Central University</v>
      </c>
      <c r="B326" s="91" t="s">
        <v>112</v>
      </c>
      <c r="C326" s="92" t="s">
        <v>0</v>
      </c>
      <c r="D326" s="42" t="s">
        <v>6</v>
      </c>
      <c r="E326" s="42" t="str">
        <f t="shared" si="5"/>
        <v>Law SchoolGifts &amp; Investments</v>
      </c>
      <c r="F326" s="94">
        <f>VLOOKUP(E326,'Budget Template'!$C:$G,VLOOKUP(C326,'Fund Lookup'!$A$2:$B$5,2,FALSE),FALSE)</f>
        <v>0</v>
      </c>
    </row>
    <row r="327" spans="1:6" x14ac:dyDescent="0.25">
      <c r="A327" t="str">
        <f>'Cover Page'!$A$1</f>
        <v>North Carolina Central University</v>
      </c>
      <c r="B327" s="91" t="s">
        <v>112</v>
      </c>
      <c r="C327" s="92" t="s">
        <v>0</v>
      </c>
      <c r="D327" s="42" t="s">
        <v>7</v>
      </c>
      <c r="E327" s="42" t="str">
        <f t="shared" si="5"/>
        <v>Law SchoolOther Revenues</v>
      </c>
      <c r="F327" s="94">
        <f>VLOOKUP(E327,'Budget Template'!$C:$G,VLOOKUP(C327,'Fund Lookup'!$A$2:$B$5,2,FALSE),FALSE)</f>
        <v>0</v>
      </c>
    </row>
    <row r="328" spans="1:6" x14ac:dyDescent="0.25">
      <c r="A328" t="str">
        <f>'Cover Page'!$A$1</f>
        <v>North Carolina Central University</v>
      </c>
      <c r="B328" s="91" t="s">
        <v>112</v>
      </c>
      <c r="C328" s="92" t="s">
        <v>0</v>
      </c>
      <c r="D328" s="42" t="s">
        <v>10</v>
      </c>
      <c r="E328" s="42" t="str">
        <f t="shared" si="5"/>
        <v>Law SchoolSalaries and Wages</v>
      </c>
      <c r="F328" s="94">
        <f>VLOOKUP(E328,'Budget Template'!$C:$G,VLOOKUP(C328,'Fund Lookup'!$A$2:$B$5,2,FALSE),FALSE)</f>
        <v>7860403</v>
      </c>
    </row>
    <row r="329" spans="1:6" x14ac:dyDescent="0.25">
      <c r="A329" t="str">
        <f>'Cover Page'!$A$1</f>
        <v>North Carolina Central University</v>
      </c>
      <c r="B329" s="91" t="s">
        <v>112</v>
      </c>
      <c r="C329" s="92" t="s">
        <v>0</v>
      </c>
      <c r="D329" s="42" t="s">
        <v>11</v>
      </c>
      <c r="E329" s="42" t="str">
        <f t="shared" si="5"/>
        <v>Law SchoolStaff Benefits</v>
      </c>
      <c r="F329" s="94">
        <f>VLOOKUP(E329,'Budget Template'!$C:$G,VLOOKUP(C329,'Fund Lookup'!$A$2:$B$5,2,FALSE),FALSE)</f>
        <v>1551615</v>
      </c>
    </row>
    <row r="330" spans="1:6" x14ac:dyDescent="0.25">
      <c r="A330" t="str">
        <f>'Cover Page'!$A$1</f>
        <v>North Carolina Central University</v>
      </c>
      <c r="B330" s="91" t="s">
        <v>112</v>
      </c>
      <c r="C330" s="92" t="s">
        <v>0</v>
      </c>
      <c r="D330" s="42" t="s">
        <v>92</v>
      </c>
      <c r="E330" s="42" t="str">
        <f t="shared" si="5"/>
        <v>Law SchoolServices, Supplies, Materials, &amp; Equip.</v>
      </c>
      <c r="F330" s="94">
        <f>VLOOKUP(E330,'Budget Template'!$C:$G,VLOOKUP(C330,'Fund Lookup'!$A$2:$B$5,2,FALSE),FALSE)</f>
        <v>1611272</v>
      </c>
    </row>
    <row r="331" spans="1:6" x14ac:dyDescent="0.25">
      <c r="A331" t="str">
        <f>'Cover Page'!$A$1</f>
        <v>North Carolina Central University</v>
      </c>
      <c r="B331" s="91" t="s">
        <v>112</v>
      </c>
      <c r="C331" s="92" t="s">
        <v>0</v>
      </c>
      <c r="D331" s="42" t="s">
        <v>13</v>
      </c>
      <c r="E331" s="42" t="str">
        <f t="shared" si="5"/>
        <v>Law SchoolScholarships &amp; Fellowships</v>
      </c>
      <c r="F331" s="94">
        <f>VLOOKUP(E331,'Budget Template'!$C:$G,VLOOKUP(C331,'Fund Lookup'!$A$2:$B$5,2,FALSE),FALSE)</f>
        <v>524713</v>
      </c>
    </row>
    <row r="332" spans="1:6" x14ac:dyDescent="0.25">
      <c r="A332" t="str">
        <f>'Cover Page'!$A$1</f>
        <v>North Carolina Central University</v>
      </c>
      <c r="B332" s="91" t="s">
        <v>112</v>
      </c>
      <c r="C332" s="92" t="s">
        <v>0</v>
      </c>
      <c r="D332" s="42" t="s">
        <v>29</v>
      </c>
      <c r="E332" s="42" t="str">
        <f t="shared" si="5"/>
        <v>Law SchoolDebt Service</v>
      </c>
      <c r="F332" s="94">
        <f>VLOOKUP(E332,'Budget Template'!$C:$G,VLOOKUP(C332,'Fund Lookup'!$A$2:$B$5,2,FALSE),FALSE)</f>
        <v>0</v>
      </c>
    </row>
    <row r="333" spans="1:6" x14ac:dyDescent="0.25">
      <c r="A333" t="str">
        <f>'Cover Page'!$A$1</f>
        <v>North Carolina Central University</v>
      </c>
      <c r="B333" s="91" t="s">
        <v>112</v>
      </c>
      <c r="C333" s="92" t="s">
        <v>0</v>
      </c>
      <c r="D333" s="42" t="s">
        <v>12</v>
      </c>
      <c r="E333" s="42" t="str">
        <f t="shared" si="5"/>
        <v>Law SchoolUtilities</v>
      </c>
      <c r="F333" s="94">
        <f>VLOOKUP(E333,'Budget Template'!$C:$G,VLOOKUP(C333,'Fund Lookup'!$A$2:$B$5,2,FALSE),FALSE)</f>
        <v>0</v>
      </c>
    </row>
    <row r="334" spans="1:6" x14ac:dyDescent="0.25">
      <c r="A334" t="str">
        <f>'Cover Page'!$A$1</f>
        <v>North Carolina Central University</v>
      </c>
      <c r="B334" s="91" t="s">
        <v>112</v>
      </c>
      <c r="C334" s="92" t="s">
        <v>0</v>
      </c>
      <c r="D334" s="42" t="s">
        <v>14</v>
      </c>
      <c r="E334" s="42" t="str">
        <f t="shared" si="5"/>
        <v>Law SchoolOther Expenses</v>
      </c>
      <c r="F334" s="94">
        <f>VLOOKUP(E334,'Budget Template'!$C:$G,VLOOKUP(C334,'Fund Lookup'!$A$2:$B$5,2,FALSE),FALSE)</f>
        <v>37443</v>
      </c>
    </row>
    <row r="335" spans="1:6" x14ac:dyDescent="0.25">
      <c r="A335" t="str">
        <f>'Cover Page'!$A$1</f>
        <v>North Carolina Central University</v>
      </c>
      <c r="B335" s="91" t="s">
        <v>112</v>
      </c>
      <c r="C335" s="92" t="s">
        <v>0</v>
      </c>
      <c r="D335" s="42" t="s">
        <v>35</v>
      </c>
      <c r="E335" s="42" t="str">
        <f t="shared" si="5"/>
        <v>Law SchoolTransfers In</v>
      </c>
      <c r="F335" s="94">
        <f>VLOOKUP(E335,'Budget Template'!$C:$G,VLOOKUP(C335,'Fund Lookup'!$A$2:$B$5,2,FALSE),FALSE)</f>
        <v>0</v>
      </c>
    </row>
    <row r="336" spans="1:6" x14ac:dyDescent="0.25">
      <c r="A336" t="str">
        <f>'Cover Page'!$A$1</f>
        <v>North Carolina Central University</v>
      </c>
      <c r="B336" s="91" t="s">
        <v>112</v>
      </c>
      <c r="C336" s="92" t="s">
        <v>0</v>
      </c>
      <c r="D336" s="42" t="s">
        <v>93</v>
      </c>
      <c r="E336" s="42" t="str">
        <f t="shared" si="5"/>
        <v>Law SchoolTransfers Out to Capital</v>
      </c>
      <c r="F336" s="94">
        <f>VLOOKUP(E336,'Budget Template'!$C:$G,VLOOKUP(C336,'Fund Lookup'!$A$2:$B$5,2,FALSE),FALSE)</f>
        <v>0</v>
      </c>
    </row>
    <row r="337" spans="1:6" x14ac:dyDescent="0.25">
      <c r="A337" t="str">
        <f>'Cover Page'!$A$1</f>
        <v>North Carolina Central University</v>
      </c>
      <c r="B337" s="91" t="s">
        <v>112</v>
      </c>
      <c r="C337" s="92" t="s">
        <v>0</v>
      </c>
      <c r="D337" s="42" t="s">
        <v>94</v>
      </c>
      <c r="E337" s="42" t="str">
        <f t="shared" si="5"/>
        <v>Law SchoolTransfers Out (Other)</v>
      </c>
      <c r="F337" s="94">
        <f>VLOOKUP(E337,'Budget Template'!$C:$G,VLOOKUP(C337,'Fund Lookup'!$A$2:$B$5,2,FALSE),FALSE)</f>
        <v>0</v>
      </c>
    </row>
    <row r="338" spans="1:6" ht="30" x14ac:dyDescent="0.25">
      <c r="A338" t="str">
        <f>'Cover Page'!$A$1</f>
        <v>North Carolina Central University</v>
      </c>
      <c r="B338" s="91" t="s">
        <v>112</v>
      </c>
      <c r="C338" s="92" t="s">
        <v>32</v>
      </c>
      <c r="D338" s="42" t="s">
        <v>33</v>
      </c>
      <c r="E338" s="42" t="str">
        <f t="shared" si="5"/>
        <v>Law SchoolState Appropriation, Tuition, &amp; Fees</v>
      </c>
      <c r="F338" s="94">
        <f>VLOOKUP(E338,'Budget Template'!$C:$G,VLOOKUP(C338,'Fund Lookup'!$A$2:$B$5,2,FALSE),FALSE)</f>
        <v>86539</v>
      </c>
    </row>
    <row r="339" spans="1:6" ht="30" x14ac:dyDescent="0.25">
      <c r="A339" t="str">
        <f>'Cover Page'!$A$1</f>
        <v>North Carolina Central University</v>
      </c>
      <c r="B339" s="91" t="s">
        <v>112</v>
      </c>
      <c r="C339" s="92" t="s">
        <v>32</v>
      </c>
      <c r="D339" s="42" t="s">
        <v>4</v>
      </c>
      <c r="E339" s="42" t="str">
        <f t="shared" si="5"/>
        <v>Law SchoolSales &amp; Services</v>
      </c>
      <c r="F339" s="94">
        <f>VLOOKUP(E339,'Budget Template'!$C:$G,VLOOKUP(C339,'Fund Lookup'!$A$2:$B$5,2,FALSE),FALSE)</f>
        <v>0</v>
      </c>
    </row>
    <row r="340" spans="1:6" ht="30" x14ac:dyDescent="0.25">
      <c r="A340" t="str">
        <f>'Cover Page'!$A$1</f>
        <v>North Carolina Central University</v>
      </c>
      <c r="B340" s="91" t="s">
        <v>112</v>
      </c>
      <c r="C340" s="92" t="s">
        <v>32</v>
      </c>
      <c r="D340" s="42" t="s">
        <v>30</v>
      </c>
      <c r="E340" s="42" t="str">
        <f t="shared" si="5"/>
        <v>Law SchoolPatient Services</v>
      </c>
      <c r="F340" s="94">
        <f>VLOOKUP(E340,'Budget Template'!$C:$G,VLOOKUP(C340,'Fund Lookup'!$A$2:$B$5,2,FALSE),FALSE)</f>
        <v>0</v>
      </c>
    </row>
    <row r="341" spans="1:6" ht="30" x14ac:dyDescent="0.25">
      <c r="A341" t="str">
        <f>'Cover Page'!$A$1</f>
        <v>North Carolina Central University</v>
      </c>
      <c r="B341" s="91" t="s">
        <v>112</v>
      </c>
      <c r="C341" s="92" t="s">
        <v>32</v>
      </c>
      <c r="D341" s="42" t="s">
        <v>5</v>
      </c>
      <c r="E341" s="42" t="str">
        <f t="shared" si="5"/>
        <v>Law SchoolContracts &amp; Grants</v>
      </c>
      <c r="F341" s="94">
        <f>VLOOKUP(E341,'Budget Template'!$C:$G,VLOOKUP(C341,'Fund Lookup'!$A$2:$B$5,2,FALSE),FALSE)</f>
        <v>0</v>
      </c>
    </row>
    <row r="342" spans="1:6" ht="30" x14ac:dyDescent="0.25">
      <c r="A342" t="str">
        <f>'Cover Page'!$A$1</f>
        <v>North Carolina Central University</v>
      </c>
      <c r="B342" s="91" t="s">
        <v>112</v>
      </c>
      <c r="C342" s="92" t="s">
        <v>32</v>
      </c>
      <c r="D342" s="42" t="s">
        <v>6</v>
      </c>
      <c r="E342" s="42" t="str">
        <f t="shared" si="5"/>
        <v>Law SchoolGifts &amp; Investments</v>
      </c>
      <c r="F342" s="94">
        <f>VLOOKUP(E342,'Budget Template'!$C:$G,VLOOKUP(C342,'Fund Lookup'!$A$2:$B$5,2,FALSE),FALSE)</f>
        <v>0</v>
      </c>
    </row>
    <row r="343" spans="1:6" ht="30" x14ac:dyDescent="0.25">
      <c r="A343" t="str">
        <f>'Cover Page'!$A$1</f>
        <v>North Carolina Central University</v>
      </c>
      <c r="B343" s="91" t="s">
        <v>112</v>
      </c>
      <c r="C343" s="92" t="s">
        <v>32</v>
      </c>
      <c r="D343" s="42" t="s">
        <v>7</v>
      </c>
      <c r="E343" s="42" t="str">
        <f t="shared" si="5"/>
        <v>Law SchoolOther Revenues</v>
      </c>
      <c r="F343" s="94">
        <f>VLOOKUP(E343,'Budget Template'!$C:$G,VLOOKUP(C343,'Fund Lookup'!$A$2:$B$5,2,FALSE),FALSE)</f>
        <v>0</v>
      </c>
    </row>
    <row r="344" spans="1:6" ht="30" x14ac:dyDescent="0.25">
      <c r="A344" t="str">
        <f>'Cover Page'!$A$1</f>
        <v>North Carolina Central University</v>
      </c>
      <c r="B344" s="91" t="s">
        <v>112</v>
      </c>
      <c r="C344" s="92" t="s">
        <v>32</v>
      </c>
      <c r="D344" s="42" t="s">
        <v>10</v>
      </c>
      <c r="E344" s="42" t="str">
        <f t="shared" si="5"/>
        <v>Law SchoolSalaries and Wages</v>
      </c>
      <c r="F344" s="94">
        <f>VLOOKUP(E344,'Budget Template'!$C:$G,VLOOKUP(C344,'Fund Lookup'!$A$2:$B$5,2,FALSE),FALSE)</f>
        <v>0</v>
      </c>
    </row>
    <row r="345" spans="1:6" ht="30" x14ac:dyDescent="0.25">
      <c r="A345" t="str">
        <f>'Cover Page'!$A$1</f>
        <v>North Carolina Central University</v>
      </c>
      <c r="B345" s="91" t="s">
        <v>112</v>
      </c>
      <c r="C345" s="92" t="s">
        <v>32</v>
      </c>
      <c r="D345" s="42" t="s">
        <v>11</v>
      </c>
      <c r="E345" s="42" t="str">
        <f t="shared" si="5"/>
        <v>Law SchoolStaff Benefits</v>
      </c>
      <c r="F345" s="94">
        <f>VLOOKUP(E345,'Budget Template'!$C:$G,VLOOKUP(C345,'Fund Lookup'!$A$2:$B$5,2,FALSE),FALSE)</f>
        <v>0</v>
      </c>
    </row>
    <row r="346" spans="1:6" ht="30" x14ac:dyDescent="0.25">
      <c r="A346" t="str">
        <f>'Cover Page'!$A$1</f>
        <v>North Carolina Central University</v>
      </c>
      <c r="B346" s="91" t="s">
        <v>112</v>
      </c>
      <c r="C346" s="92" t="s">
        <v>32</v>
      </c>
      <c r="D346" s="42" t="s">
        <v>92</v>
      </c>
      <c r="E346" s="42" t="str">
        <f t="shared" si="5"/>
        <v>Law SchoolServices, Supplies, Materials, &amp; Equip.</v>
      </c>
      <c r="F346" s="94">
        <f>VLOOKUP(E346,'Budget Template'!$C:$G,VLOOKUP(C346,'Fund Lookup'!$A$2:$B$5,2,FALSE),FALSE)</f>
        <v>86539</v>
      </c>
    </row>
    <row r="347" spans="1:6" ht="30" x14ac:dyDescent="0.25">
      <c r="A347" t="str">
        <f>'Cover Page'!$A$1</f>
        <v>North Carolina Central University</v>
      </c>
      <c r="B347" s="91" t="s">
        <v>112</v>
      </c>
      <c r="C347" s="92" t="s">
        <v>32</v>
      </c>
      <c r="D347" s="42" t="s">
        <v>13</v>
      </c>
      <c r="E347" s="42" t="str">
        <f t="shared" si="5"/>
        <v>Law SchoolScholarships &amp; Fellowships</v>
      </c>
      <c r="F347" s="94">
        <f>VLOOKUP(E347,'Budget Template'!$C:$G,VLOOKUP(C347,'Fund Lookup'!$A$2:$B$5,2,FALSE),FALSE)</f>
        <v>0</v>
      </c>
    </row>
    <row r="348" spans="1:6" ht="30" x14ac:dyDescent="0.25">
      <c r="A348" t="str">
        <f>'Cover Page'!$A$1</f>
        <v>North Carolina Central University</v>
      </c>
      <c r="B348" s="91" t="s">
        <v>112</v>
      </c>
      <c r="C348" s="92" t="s">
        <v>32</v>
      </c>
      <c r="D348" s="42" t="s">
        <v>29</v>
      </c>
      <c r="E348" s="42" t="str">
        <f t="shared" si="5"/>
        <v>Law SchoolDebt Service</v>
      </c>
      <c r="F348" s="94">
        <f>VLOOKUP(E348,'Budget Template'!$C:$G,VLOOKUP(C348,'Fund Lookup'!$A$2:$B$5,2,FALSE),FALSE)</f>
        <v>0</v>
      </c>
    </row>
    <row r="349" spans="1:6" ht="30" x14ac:dyDescent="0.25">
      <c r="A349" t="str">
        <f>'Cover Page'!$A$1</f>
        <v>North Carolina Central University</v>
      </c>
      <c r="B349" s="91" t="s">
        <v>112</v>
      </c>
      <c r="C349" s="92" t="s">
        <v>32</v>
      </c>
      <c r="D349" s="42" t="s">
        <v>12</v>
      </c>
      <c r="E349" s="42" t="str">
        <f t="shared" si="5"/>
        <v>Law SchoolUtilities</v>
      </c>
      <c r="F349" s="94">
        <f>VLOOKUP(E349,'Budget Template'!$C:$G,VLOOKUP(C349,'Fund Lookup'!$A$2:$B$5,2,FALSE),FALSE)</f>
        <v>0</v>
      </c>
    </row>
    <row r="350" spans="1:6" ht="30" x14ac:dyDescent="0.25">
      <c r="A350" t="str">
        <f>'Cover Page'!$A$1</f>
        <v>North Carolina Central University</v>
      </c>
      <c r="B350" s="91" t="s">
        <v>112</v>
      </c>
      <c r="C350" s="92" t="s">
        <v>32</v>
      </c>
      <c r="D350" s="42" t="s">
        <v>14</v>
      </c>
      <c r="E350" s="42" t="str">
        <f t="shared" si="5"/>
        <v>Law SchoolOther Expenses</v>
      </c>
      <c r="F350" s="94">
        <f>VLOOKUP(E350,'Budget Template'!$C:$G,VLOOKUP(C350,'Fund Lookup'!$A$2:$B$5,2,FALSE),FALSE)</f>
        <v>0</v>
      </c>
    </row>
    <row r="351" spans="1:6" ht="30" x14ac:dyDescent="0.25">
      <c r="A351" t="str">
        <f>'Cover Page'!$A$1</f>
        <v>North Carolina Central University</v>
      </c>
      <c r="B351" s="91" t="s">
        <v>112</v>
      </c>
      <c r="C351" s="92" t="s">
        <v>32</v>
      </c>
      <c r="D351" s="42" t="s">
        <v>35</v>
      </c>
      <c r="E351" s="42" t="str">
        <f t="shared" si="5"/>
        <v>Law SchoolTransfers In</v>
      </c>
      <c r="F351" s="94">
        <f>VLOOKUP(E351,'Budget Template'!$C:$G,VLOOKUP(C351,'Fund Lookup'!$A$2:$B$5,2,FALSE),FALSE)</f>
        <v>0</v>
      </c>
    </row>
    <row r="352" spans="1:6" ht="30" x14ac:dyDescent="0.25">
      <c r="A352" t="str">
        <f>'Cover Page'!$A$1</f>
        <v>North Carolina Central University</v>
      </c>
      <c r="B352" s="91" t="s">
        <v>112</v>
      </c>
      <c r="C352" s="92" t="s">
        <v>32</v>
      </c>
      <c r="D352" s="42" t="s">
        <v>93</v>
      </c>
      <c r="E352" s="42" t="str">
        <f t="shared" si="5"/>
        <v>Law SchoolTransfers Out to Capital</v>
      </c>
      <c r="F352" s="94">
        <f>VLOOKUP(E352,'Budget Template'!$C:$G,VLOOKUP(C352,'Fund Lookup'!$A$2:$B$5,2,FALSE),FALSE)</f>
        <v>0</v>
      </c>
    </row>
    <row r="353" spans="1:6" ht="30" x14ac:dyDescent="0.25">
      <c r="A353" t="str">
        <f>'Cover Page'!$A$1</f>
        <v>North Carolina Central University</v>
      </c>
      <c r="B353" s="91" t="s">
        <v>112</v>
      </c>
      <c r="C353" s="92" t="s">
        <v>32</v>
      </c>
      <c r="D353" s="42" t="s">
        <v>94</v>
      </c>
      <c r="E353" s="42" t="str">
        <f t="shared" si="5"/>
        <v>Law SchoolTransfers Out (Other)</v>
      </c>
      <c r="F353" s="94">
        <f>VLOOKUP(E353,'Budget Template'!$C:$G,VLOOKUP(C353,'Fund Lookup'!$A$2:$B$5,2,FALSE),FALSE)</f>
        <v>0</v>
      </c>
    </row>
    <row r="354" spans="1:6" x14ac:dyDescent="0.25">
      <c r="A354" t="str">
        <f>'Cover Page'!$A$1</f>
        <v>North Carolina Central University</v>
      </c>
      <c r="B354" s="91" t="s">
        <v>112</v>
      </c>
      <c r="C354" s="92" t="s">
        <v>86</v>
      </c>
      <c r="D354" s="42" t="s">
        <v>33</v>
      </c>
      <c r="E354" s="42" t="str">
        <f t="shared" si="5"/>
        <v>Law SchoolState Appropriation, Tuition, &amp; Fees</v>
      </c>
      <c r="F354" s="94">
        <f>VLOOKUP(E354,'Budget Template'!$C:$G,VLOOKUP(C354,'Fund Lookup'!$A$2:$B$5,2,FALSE),FALSE)</f>
        <v>0</v>
      </c>
    </row>
    <row r="355" spans="1:6" x14ac:dyDescent="0.25">
      <c r="A355" t="str">
        <f>'Cover Page'!$A$1</f>
        <v>North Carolina Central University</v>
      </c>
      <c r="B355" s="91" t="s">
        <v>112</v>
      </c>
      <c r="C355" s="92" t="s">
        <v>86</v>
      </c>
      <c r="D355" s="42" t="s">
        <v>4</v>
      </c>
      <c r="E355" s="42" t="str">
        <f t="shared" si="5"/>
        <v>Law SchoolSales &amp; Services</v>
      </c>
      <c r="F355" s="94">
        <f>VLOOKUP(E355,'Budget Template'!$C:$G,VLOOKUP(C355,'Fund Lookup'!$A$2:$B$5,2,FALSE),FALSE)</f>
        <v>0</v>
      </c>
    </row>
    <row r="356" spans="1:6" x14ac:dyDescent="0.25">
      <c r="A356" t="str">
        <f>'Cover Page'!$A$1</f>
        <v>North Carolina Central University</v>
      </c>
      <c r="B356" s="91" t="s">
        <v>112</v>
      </c>
      <c r="C356" s="92" t="s">
        <v>86</v>
      </c>
      <c r="D356" s="42" t="s">
        <v>30</v>
      </c>
      <c r="E356" s="42" t="str">
        <f t="shared" si="5"/>
        <v>Law SchoolPatient Services</v>
      </c>
      <c r="F356" s="94">
        <f>VLOOKUP(E356,'Budget Template'!$C:$G,VLOOKUP(C356,'Fund Lookup'!$A$2:$B$5,2,FALSE),FALSE)</f>
        <v>0</v>
      </c>
    </row>
    <row r="357" spans="1:6" x14ac:dyDescent="0.25">
      <c r="A357" t="str">
        <f>'Cover Page'!$A$1</f>
        <v>North Carolina Central University</v>
      </c>
      <c r="B357" s="91" t="s">
        <v>112</v>
      </c>
      <c r="C357" s="92" t="s">
        <v>86</v>
      </c>
      <c r="D357" s="42" t="s">
        <v>5</v>
      </c>
      <c r="E357" s="42" t="str">
        <f t="shared" si="5"/>
        <v>Law SchoolContracts &amp; Grants</v>
      </c>
      <c r="F357" s="94">
        <f>VLOOKUP(E357,'Budget Template'!$C:$G,VLOOKUP(C357,'Fund Lookup'!$A$2:$B$5,2,FALSE),FALSE)</f>
        <v>0</v>
      </c>
    </row>
    <row r="358" spans="1:6" x14ac:dyDescent="0.25">
      <c r="A358" t="str">
        <f>'Cover Page'!$A$1</f>
        <v>North Carolina Central University</v>
      </c>
      <c r="B358" s="91" t="s">
        <v>112</v>
      </c>
      <c r="C358" s="92" t="s">
        <v>86</v>
      </c>
      <c r="D358" s="42" t="s">
        <v>6</v>
      </c>
      <c r="E358" s="42" t="str">
        <f t="shared" si="5"/>
        <v>Law SchoolGifts &amp; Investments</v>
      </c>
      <c r="F358" s="94">
        <f>VLOOKUP(E358,'Budget Template'!$C:$G,VLOOKUP(C358,'Fund Lookup'!$A$2:$B$5,2,FALSE),FALSE)</f>
        <v>0</v>
      </c>
    </row>
    <row r="359" spans="1:6" x14ac:dyDescent="0.25">
      <c r="A359" t="str">
        <f>'Cover Page'!$A$1</f>
        <v>North Carolina Central University</v>
      </c>
      <c r="B359" s="91" t="s">
        <v>112</v>
      </c>
      <c r="C359" s="92" t="s">
        <v>86</v>
      </c>
      <c r="D359" s="42" t="s">
        <v>7</v>
      </c>
      <c r="E359" s="42" t="str">
        <f t="shared" si="5"/>
        <v>Law SchoolOther Revenues</v>
      </c>
      <c r="F359" s="94">
        <f>VLOOKUP(E359,'Budget Template'!$C:$G,VLOOKUP(C359,'Fund Lookup'!$A$2:$B$5,2,FALSE),FALSE)</f>
        <v>0</v>
      </c>
    </row>
    <row r="360" spans="1:6" x14ac:dyDescent="0.25">
      <c r="A360" t="str">
        <f>'Cover Page'!$A$1</f>
        <v>North Carolina Central University</v>
      </c>
      <c r="B360" s="91" t="s">
        <v>112</v>
      </c>
      <c r="C360" s="92" t="s">
        <v>86</v>
      </c>
      <c r="D360" s="42" t="s">
        <v>10</v>
      </c>
      <c r="E360" s="42" t="str">
        <f t="shared" si="5"/>
        <v>Law SchoolSalaries and Wages</v>
      </c>
      <c r="F360" s="94">
        <f>VLOOKUP(E360,'Budget Template'!$C:$G,VLOOKUP(C360,'Fund Lookup'!$A$2:$B$5,2,FALSE),FALSE)</f>
        <v>0</v>
      </c>
    </row>
    <row r="361" spans="1:6" x14ac:dyDescent="0.25">
      <c r="A361" t="str">
        <f>'Cover Page'!$A$1</f>
        <v>North Carolina Central University</v>
      </c>
      <c r="B361" s="91" t="s">
        <v>112</v>
      </c>
      <c r="C361" s="92" t="s">
        <v>86</v>
      </c>
      <c r="D361" s="42" t="s">
        <v>11</v>
      </c>
      <c r="E361" s="42" t="str">
        <f t="shared" si="5"/>
        <v>Law SchoolStaff Benefits</v>
      </c>
      <c r="F361" s="94">
        <f>VLOOKUP(E361,'Budget Template'!$C:$G,VLOOKUP(C361,'Fund Lookup'!$A$2:$B$5,2,FALSE),FALSE)</f>
        <v>0</v>
      </c>
    </row>
    <row r="362" spans="1:6" x14ac:dyDescent="0.25">
      <c r="A362" t="str">
        <f>'Cover Page'!$A$1</f>
        <v>North Carolina Central University</v>
      </c>
      <c r="B362" s="91" t="s">
        <v>112</v>
      </c>
      <c r="C362" s="92" t="s">
        <v>86</v>
      </c>
      <c r="D362" s="42" t="s">
        <v>92</v>
      </c>
      <c r="E362" s="42" t="str">
        <f t="shared" si="5"/>
        <v>Law SchoolServices, Supplies, Materials, &amp; Equip.</v>
      </c>
      <c r="F362" s="94">
        <f>VLOOKUP(E362,'Budget Template'!$C:$G,VLOOKUP(C362,'Fund Lookup'!$A$2:$B$5,2,FALSE),FALSE)</f>
        <v>0</v>
      </c>
    </row>
    <row r="363" spans="1:6" x14ac:dyDescent="0.25">
      <c r="A363" t="str">
        <f>'Cover Page'!$A$1</f>
        <v>North Carolina Central University</v>
      </c>
      <c r="B363" s="91" t="s">
        <v>112</v>
      </c>
      <c r="C363" s="92" t="s">
        <v>86</v>
      </c>
      <c r="D363" s="42" t="s">
        <v>13</v>
      </c>
      <c r="E363" s="42" t="str">
        <f t="shared" si="5"/>
        <v>Law SchoolScholarships &amp; Fellowships</v>
      </c>
      <c r="F363" s="94">
        <f>VLOOKUP(E363,'Budget Template'!$C:$G,VLOOKUP(C363,'Fund Lookup'!$A$2:$B$5,2,FALSE),FALSE)</f>
        <v>0</v>
      </c>
    </row>
    <row r="364" spans="1:6" x14ac:dyDescent="0.25">
      <c r="A364" t="str">
        <f>'Cover Page'!$A$1</f>
        <v>North Carolina Central University</v>
      </c>
      <c r="B364" s="91" t="s">
        <v>112</v>
      </c>
      <c r="C364" s="92" t="s">
        <v>86</v>
      </c>
      <c r="D364" s="42" t="s">
        <v>29</v>
      </c>
      <c r="E364" s="42" t="str">
        <f t="shared" si="5"/>
        <v>Law SchoolDebt Service</v>
      </c>
      <c r="F364" s="94">
        <f>VLOOKUP(E364,'Budget Template'!$C:$G,VLOOKUP(C364,'Fund Lookup'!$A$2:$B$5,2,FALSE),FALSE)</f>
        <v>0</v>
      </c>
    </row>
    <row r="365" spans="1:6" x14ac:dyDescent="0.25">
      <c r="A365" t="str">
        <f>'Cover Page'!$A$1</f>
        <v>North Carolina Central University</v>
      </c>
      <c r="B365" s="91" t="s">
        <v>112</v>
      </c>
      <c r="C365" s="92" t="s">
        <v>86</v>
      </c>
      <c r="D365" s="42" t="s">
        <v>12</v>
      </c>
      <c r="E365" s="42" t="str">
        <f t="shared" si="5"/>
        <v>Law SchoolUtilities</v>
      </c>
      <c r="F365" s="94">
        <f>VLOOKUP(E365,'Budget Template'!$C:$G,VLOOKUP(C365,'Fund Lookup'!$A$2:$B$5,2,FALSE),FALSE)</f>
        <v>0</v>
      </c>
    </row>
    <row r="366" spans="1:6" x14ac:dyDescent="0.25">
      <c r="A366" t="str">
        <f>'Cover Page'!$A$1</f>
        <v>North Carolina Central University</v>
      </c>
      <c r="B366" s="91" t="s">
        <v>112</v>
      </c>
      <c r="C366" s="92" t="s">
        <v>86</v>
      </c>
      <c r="D366" s="42" t="s">
        <v>14</v>
      </c>
      <c r="E366" s="42" t="str">
        <f t="shared" si="5"/>
        <v>Law SchoolOther Expenses</v>
      </c>
      <c r="F366" s="94">
        <f>VLOOKUP(E366,'Budget Template'!$C:$G,VLOOKUP(C366,'Fund Lookup'!$A$2:$B$5,2,FALSE),FALSE)</f>
        <v>0</v>
      </c>
    </row>
    <row r="367" spans="1:6" x14ac:dyDescent="0.25">
      <c r="A367" t="str">
        <f>'Cover Page'!$A$1</f>
        <v>North Carolina Central University</v>
      </c>
      <c r="B367" s="91" t="s">
        <v>112</v>
      </c>
      <c r="C367" s="92" t="s">
        <v>86</v>
      </c>
      <c r="D367" s="42" t="s">
        <v>35</v>
      </c>
      <c r="E367" s="42" t="str">
        <f t="shared" si="5"/>
        <v>Law SchoolTransfers In</v>
      </c>
      <c r="F367" s="94">
        <f>VLOOKUP(E367,'Budget Template'!$C:$G,VLOOKUP(C367,'Fund Lookup'!$A$2:$B$5,2,FALSE),FALSE)</f>
        <v>0</v>
      </c>
    </row>
    <row r="368" spans="1:6" x14ac:dyDescent="0.25">
      <c r="A368" t="str">
        <f>'Cover Page'!$A$1</f>
        <v>North Carolina Central University</v>
      </c>
      <c r="B368" s="91" t="s">
        <v>112</v>
      </c>
      <c r="C368" s="92" t="s">
        <v>86</v>
      </c>
      <c r="D368" s="42" t="s">
        <v>93</v>
      </c>
      <c r="E368" s="42" t="str">
        <f t="shared" si="5"/>
        <v>Law SchoolTransfers Out to Capital</v>
      </c>
      <c r="F368" s="94">
        <f>VLOOKUP(E368,'Budget Template'!$C:$G,VLOOKUP(C368,'Fund Lookup'!$A$2:$B$5,2,FALSE),FALSE)</f>
        <v>0</v>
      </c>
    </row>
    <row r="369" spans="1:6" x14ac:dyDescent="0.25">
      <c r="A369" t="str">
        <f>'Cover Page'!$A$1</f>
        <v>North Carolina Central University</v>
      </c>
      <c r="B369" s="91" t="s">
        <v>112</v>
      </c>
      <c r="C369" s="92" t="s">
        <v>86</v>
      </c>
      <c r="D369" s="42" t="s">
        <v>94</v>
      </c>
      <c r="E369" s="42" t="str">
        <f t="shared" si="5"/>
        <v>Law SchoolTransfers Out (Other)</v>
      </c>
      <c r="F369" s="94">
        <f>VLOOKUP(E369,'Budget Template'!$C:$G,VLOOKUP(C369,'Fund Lookup'!$A$2:$B$5,2,FALSE),FALSE)</f>
        <v>0</v>
      </c>
    </row>
    <row r="370" spans="1:6" x14ac:dyDescent="0.25">
      <c r="A370" t="str">
        <f>'Cover Page'!$A$1</f>
        <v>North Carolina Central University</v>
      </c>
      <c r="B370" s="91" t="s">
        <v>112</v>
      </c>
      <c r="C370" s="92" t="s">
        <v>28</v>
      </c>
      <c r="D370" s="42" t="s">
        <v>33</v>
      </c>
      <c r="E370" s="42" t="str">
        <f t="shared" si="5"/>
        <v>Law SchoolState Appropriation, Tuition, &amp; Fees</v>
      </c>
      <c r="F370" s="94">
        <f>VLOOKUP(E370,'Budget Template'!$C:$G,VLOOKUP(C370,'Fund Lookup'!$A$2:$B$5,2,FALSE),FALSE)</f>
        <v>89055</v>
      </c>
    </row>
    <row r="371" spans="1:6" x14ac:dyDescent="0.25">
      <c r="A371" t="str">
        <f>'Cover Page'!$A$1</f>
        <v>North Carolina Central University</v>
      </c>
      <c r="B371" s="91" t="s">
        <v>112</v>
      </c>
      <c r="C371" s="92" t="s">
        <v>28</v>
      </c>
      <c r="D371" s="42" t="s">
        <v>4</v>
      </c>
      <c r="E371" s="42" t="str">
        <f t="shared" si="5"/>
        <v>Law SchoolSales &amp; Services</v>
      </c>
      <c r="F371" s="94">
        <f>VLOOKUP(E371,'Budget Template'!$C:$G,VLOOKUP(C371,'Fund Lookup'!$A$2:$B$5,2,FALSE),FALSE)</f>
        <v>0</v>
      </c>
    </row>
    <row r="372" spans="1:6" x14ac:dyDescent="0.25">
      <c r="A372" t="str">
        <f>'Cover Page'!$A$1</f>
        <v>North Carolina Central University</v>
      </c>
      <c r="B372" s="91" t="s">
        <v>112</v>
      </c>
      <c r="C372" s="92" t="s">
        <v>28</v>
      </c>
      <c r="D372" s="42" t="s">
        <v>30</v>
      </c>
      <c r="E372" s="42" t="str">
        <f t="shared" si="5"/>
        <v>Law SchoolPatient Services</v>
      </c>
      <c r="F372" s="94">
        <f>VLOOKUP(E372,'Budget Template'!$C:$G,VLOOKUP(C372,'Fund Lookup'!$A$2:$B$5,2,FALSE),FALSE)</f>
        <v>0</v>
      </c>
    </row>
    <row r="373" spans="1:6" x14ac:dyDescent="0.25">
      <c r="A373" t="str">
        <f>'Cover Page'!$A$1</f>
        <v>North Carolina Central University</v>
      </c>
      <c r="B373" s="91" t="s">
        <v>112</v>
      </c>
      <c r="C373" s="92" t="s">
        <v>28</v>
      </c>
      <c r="D373" s="42" t="s">
        <v>5</v>
      </c>
      <c r="E373" s="42" t="str">
        <f t="shared" si="5"/>
        <v>Law SchoolContracts &amp; Grants</v>
      </c>
      <c r="F373" s="94">
        <f>VLOOKUP(E373,'Budget Template'!$C:$G,VLOOKUP(C373,'Fund Lookup'!$A$2:$B$5,2,FALSE),FALSE)</f>
        <v>0</v>
      </c>
    </row>
    <row r="374" spans="1:6" x14ac:dyDescent="0.25">
      <c r="A374" t="str">
        <f>'Cover Page'!$A$1</f>
        <v>North Carolina Central University</v>
      </c>
      <c r="B374" s="91" t="s">
        <v>112</v>
      </c>
      <c r="C374" s="92" t="s">
        <v>28</v>
      </c>
      <c r="D374" s="42" t="s">
        <v>6</v>
      </c>
      <c r="E374" s="42" t="str">
        <f t="shared" si="5"/>
        <v>Law SchoolGifts &amp; Investments</v>
      </c>
      <c r="F374" s="94">
        <f>VLOOKUP(E374,'Budget Template'!$C:$G,VLOOKUP(C374,'Fund Lookup'!$A$2:$B$5,2,FALSE),FALSE)</f>
        <v>0</v>
      </c>
    </row>
    <row r="375" spans="1:6" x14ac:dyDescent="0.25">
      <c r="A375" t="str">
        <f>'Cover Page'!$A$1</f>
        <v>North Carolina Central University</v>
      </c>
      <c r="B375" s="91" t="s">
        <v>112</v>
      </c>
      <c r="C375" s="92" t="s">
        <v>28</v>
      </c>
      <c r="D375" s="42" t="s">
        <v>7</v>
      </c>
      <c r="E375" s="42" t="str">
        <f t="shared" si="5"/>
        <v>Law SchoolOther Revenues</v>
      </c>
      <c r="F375" s="94">
        <f>VLOOKUP(E375,'Budget Template'!$C:$G,VLOOKUP(C375,'Fund Lookup'!$A$2:$B$5,2,FALSE),FALSE)</f>
        <v>613785</v>
      </c>
    </row>
    <row r="376" spans="1:6" x14ac:dyDescent="0.25">
      <c r="A376" t="str">
        <f>'Cover Page'!$A$1</f>
        <v>North Carolina Central University</v>
      </c>
      <c r="B376" s="91" t="s">
        <v>112</v>
      </c>
      <c r="C376" s="92" t="s">
        <v>28</v>
      </c>
      <c r="D376" s="42" t="s">
        <v>10</v>
      </c>
      <c r="E376" s="42" t="str">
        <f t="shared" si="5"/>
        <v>Law SchoolSalaries and Wages</v>
      </c>
      <c r="F376" s="94">
        <f>VLOOKUP(E376,'Budget Template'!$C:$G,VLOOKUP(C376,'Fund Lookup'!$A$2:$B$5,2,FALSE),FALSE)</f>
        <v>345790</v>
      </c>
    </row>
    <row r="377" spans="1:6" x14ac:dyDescent="0.25">
      <c r="A377" t="str">
        <f>'Cover Page'!$A$1</f>
        <v>North Carolina Central University</v>
      </c>
      <c r="B377" s="91" t="s">
        <v>112</v>
      </c>
      <c r="C377" s="92" t="s">
        <v>28</v>
      </c>
      <c r="D377" s="42" t="s">
        <v>11</v>
      </c>
      <c r="E377" s="42" t="str">
        <f t="shared" si="5"/>
        <v>Law SchoolStaff Benefits</v>
      </c>
      <c r="F377" s="94">
        <f>VLOOKUP(E377,'Budget Template'!$C:$G,VLOOKUP(C377,'Fund Lookup'!$A$2:$B$5,2,FALSE),FALSE)</f>
        <v>73086</v>
      </c>
    </row>
    <row r="378" spans="1:6" x14ac:dyDescent="0.25">
      <c r="A378" t="str">
        <f>'Cover Page'!$A$1</f>
        <v>North Carolina Central University</v>
      </c>
      <c r="B378" s="91" t="s">
        <v>112</v>
      </c>
      <c r="C378" s="92" t="s">
        <v>28</v>
      </c>
      <c r="D378" s="42" t="s">
        <v>92</v>
      </c>
      <c r="E378" s="42" t="str">
        <f t="shared" si="5"/>
        <v>Law SchoolServices, Supplies, Materials, &amp; Equip.</v>
      </c>
      <c r="F378" s="94">
        <f>VLOOKUP(E378,'Budget Template'!$C:$G,VLOOKUP(C378,'Fund Lookup'!$A$2:$B$5,2,FALSE),FALSE)</f>
        <v>282081</v>
      </c>
    </row>
    <row r="379" spans="1:6" x14ac:dyDescent="0.25">
      <c r="A379" t="str">
        <f>'Cover Page'!$A$1</f>
        <v>North Carolina Central University</v>
      </c>
      <c r="B379" s="91" t="s">
        <v>112</v>
      </c>
      <c r="C379" s="92" t="s">
        <v>28</v>
      </c>
      <c r="D379" s="42" t="s">
        <v>13</v>
      </c>
      <c r="E379" s="42" t="str">
        <f t="shared" si="5"/>
        <v>Law SchoolScholarships &amp; Fellowships</v>
      </c>
      <c r="F379" s="94">
        <f>VLOOKUP(E379,'Budget Template'!$C:$G,VLOOKUP(C379,'Fund Lookup'!$A$2:$B$5,2,FALSE),FALSE)</f>
        <v>0</v>
      </c>
    </row>
    <row r="380" spans="1:6" x14ac:dyDescent="0.25">
      <c r="A380" t="str">
        <f>'Cover Page'!$A$1</f>
        <v>North Carolina Central University</v>
      </c>
      <c r="B380" s="91" t="s">
        <v>112</v>
      </c>
      <c r="C380" s="92" t="s">
        <v>28</v>
      </c>
      <c r="D380" s="42" t="s">
        <v>29</v>
      </c>
      <c r="E380" s="42" t="str">
        <f t="shared" si="5"/>
        <v>Law SchoolDebt Service</v>
      </c>
      <c r="F380" s="94">
        <f>VLOOKUP(E380,'Budget Template'!$C:$G,VLOOKUP(C380,'Fund Lookup'!$A$2:$B$5,2,FALSE),FALSE)</f>
        <v>0</v>
      </c>
    </row>
    <row r="381" spans="1:6" x14ac:dyDescent="0.25">
      <c r="A381" t="str">
        <f>'Cover Page'!$A$1</f>
        <v>North Carolina Central University</v>
      </c>
      <c r="B381" s="91" t="s">
        <v>112</v>
      </c>
      <c r="C381" s="92" t="s">
        <v>28</v>
      </c>
      <c r="D381" s="42" t="s">
        <v>12</v>
      </c>
      <c r="E381" s="42" t="str">
        <f t="shared" si="5"/>
        <v>Law SchoolUtilities</v>
      </c>
      <c r="F381" s="94">
        <f>VLOOKUP(E381,'Budget Template'!$C:$G,VLOOKUP(C381,'Fund Lookup'!$A$2:$B$5,2,FALSE),FALSE)</f>
        <v>0</v>
      </c>
    </row>
    <row r="382" spans="1:6" x14ac:dyDescent="0.25">
      <c r="A382" t="str">
        <f>'Cover Page'!$A$1</f>
        <v>North Carolina Central University</v>
      </c>
      <c r="B382" s="91" t="s">
        <v>112</v>
      </c>
      <c r="C382" s="92" t="s">
        <v>28</v>
      </c>
      <c r="D382" s="42" t="s">
        <v>14</v>
      </c>
      <c r="E382" s="42" t="str">
        <f t="shared" si="5"/>
        <v>Law SchoolOther Expenses</v>
      </c>
      <c r="F382" s="94">
        <f>VLOOKUP(E382,'Budget Template'!$C:$G,VLOOKUP(C382,'Fund Lookup'!$A$2:$B$5,2,FALSE),FALSE)</f>
        <v>1883</v>
      </c>
    </row>
    <row r="383" spans="1:6" x14ac:dyDescent="0.25">
      <c r="A383" t="str">
        <f>'Cover Page'!$A$1</f>
        <v>North Carolina Central University</v>
      </c>
      <c r="B383" s="91" t="s">
        <v>112</v>
      </c>
      <c r="C383" s="92" t="s">
        <v>28</v>
      </c>
      <c r="D383" s="42" t="s">
        <v>35</v>
      </c>
      <c r="E383" s="42" t="str">
        <f t="shared" si="5"/>
        <v>Law SchoolTransfers In</v>
      </c>
      <c r="F383" s="94">
        <f>VLOOKUP(E383,'Budget Template'!$C:$G,VLOOKUP(C383,'Fund Lookup'!$A$2:$B$5,2,FALSE),FALSE)</f>
        <v>0</v>
      </c>
    </row>
    <row r="384" spans="1:6" x14ac:dyDescent="0.25">
      <c r="A384" t="str">
        <f>'Cover Page'!$A$1</f>
        <v>North Carolina Central University</v>
      </c>
      <c r="B384" s="91" t="s">
        <v>112</v>
      </c>
      <c r="C384" s="92" t="s">
        <v>28</v>
      </c>
      <c r="D384" s="42" t="s">
        <v>93</v>
      </c>
      <c r="E384" s="42" t="str">
        <f t="shared" si="5"/>
        <v>Law SchoolTransfers Out to Capital</v>
      </c>
      <c r="F384" s="94">
        <f>VLOOKUP(E384,'Budget Template'!$C:$G,VLOOKUP(C384,'Fund Lookup'!$A$2:$B$5,2,FALSE),FALSE)</f>
        <v>0</v>
      </c>
    </row>
    <row r="385" spans="1:6" x14ac:dyDescent="0.25">
      <c r="A385" t="str">
        <f>'Cover Page'!$A$1</f>
        <v>North Carolina Central University</v>
      </c>
      <c r="B385" s="91" t="s">
        <v>112</v>
      </c>
      <c r="C385" s="92" t="s">
        <v>28</v>
      </c>
      <c r="D385" s="42" t="s">
        <v>94</v>
      </c>
      <c r="E385" s="42" t="str">
        <f t="shared" si="5"/>
        <v>Law SchoolTransfers Out (Other)</v>
      </c>
      <c r="F385" s="94">
        <f>VLOOKUP(E385,'Budget Template'!$C:$G,VLOOKUP(C385,'Fund Lookup'!$A$2:$B$5,2,FALSE),FALSE)</f>
        <v>0</v>
      </c>
    </row>
    <row r="386" spans="1:6" x14ac:dyDescent="0.25">
      <c r="A386" t="str">
        <f>'Cover Page'!$A$1</f>
        <v>North Carolina Central University</v>
      </c>
      <c r="B386" s="91" t="s">
        <v>18</v>
      </c>
      <c r="C386" s="92" t="s">
        <v>0</v>
      </c>
      <c r="D386" s="42" t="s">
        <v>33</v>
      </c>
      <c r="E386" s="42" t="str">
        <f t="shared" si="5"/>
        <v>Academic AffairsState Appropriation, Tuition, &amp; Fees</v>
      </c>
      <c r="F386" s="94">
        <f>VLOOKUP(E386,'Budget Template'!$C:$G,VLOOKUP(C386,'Fund Lookup'!$A$2:$B$5,2,FALSE),FALSE)</f>
        <v>18021692</v>
      </c>
    </row>
    <row r="387" spans="1:6" x14ac:dyDescent="0.25">
      <c r="A387" t="str">
        <f>'Cover Page'!$A$1</f>
        <v>North Carolina Central University</v>
      </c>
      <c r="B387" s="91" t="s">
        <v>18</v>
      </c>
      <c r="C387" s="92" t="s">
        <v>0</v>
      </c>
      <c r="D387" s="42" t="s">
        <v>4</v>
      </c>
      <c r="E387" s="42" t="str">
        <f t="shared" ref="E387:E450" si="6">B387&amp;D387</f>
        <v>Academic AffairsSales &amp; Services</v>
      </c>
      <c r="F387" s="94">
        <f>VLOOKUP(E387,'Budget Template'!$C:$G,VLOOKUP(C387,'Fund Lookup'!$A$2:$B$5,2,FALSE),FALSE)</f>
        <v>0</v>
      </c>
    </row>
    <row r="388" spans="1:6" x14ac:dyDescent="0.25">
      <c r="A388" t="str">
        <f>'Cover Page'!$A$1</f>
        <v>North Carolina Central University</v>
      </c>
      <c r="B388" s="91" t="s">
        <v>18</v>
      </c>
      <c r="C388" s="92" t="s">
        <v>0</v>
      </c>
      <c r="D388" s="42" t="s">
        <v>30</v>
      </c>
      <c r="E388" s="42" t="str">
        <f t="shared" si="6"/>
        <v>Academic AffairsPatient Services</v>
      </c>
      <c r="F388" s="94">
        <f>VLOOKUP(E388,'Budget Template'!$C:$G,VLOOKUP(C388,'Fund Lookup'!$A$2:$B$5,2,FALSE),FALSE)</f>
        <v>0</v>
      </c>
    </row>
    <row r="389" spans="1:6" x14ac:dyDescent="0.25">
      <c r="A389" t="str">
        <f>'Cover Page'!$A$1</f>
        <v>North Carolina Central University</v>
      </c>
      <c r="B389" s="91" t="s">
        <v>18</v>
      </c>
      <c r="C389" s="92" t="s">
        <v>0</v>
      </c>
      <c r="D389" s="42" t="s">
        <v>5</v>
      </c>
      <c r="E389" s="42" t="str">
        <f t="shared" si="6"/>
        <v>Academic AffairsContracts &amp; Grants</v>
      </c>
      <c r="F389" s="94">
        <f>VLOOKUP(E389,'Budget Template'!$C:$G,VLOOKUP(C389,'Fund Lookup'!$A$2:$B$5,2,FALSE),FALSE)</f>
        <v>0</v>
      </c>
    </row>
    <row r="390" spans="1:6" x14ac:dyDescent="0.25">
      <c r="A390" t="str">
        <f>'Cover Page'!$A$1</f>
        <v>North Carolina Central University</v>
      </c>
      <c r="B390" s="91" t="s">
        <v>18</v>
      </c>
      <c r="C390" s="92" t="s">
        <v>0</v>
      </c>
      <c r="D390" s="42" t="s">
        <v>6</v>
      </c>
      <c r="E390" s="42" t="str">
        <f t="shared" si="6"/>
        <v>Academic AffairsGifts &amp; Investments</v>
      </c>
      <c r="F390" s="94">
        <f>VLOOKUP(E390,'Budget Template'!$C:$G,VLOOKUP(C390,'Fund Lookup'!$A$2:$B$5,2,FALSE),FALSE)</f>
        <v>0</v>
      </c>
    </row>
    <row r="391" spans="1:6" x14ac:dyDescent="0.25">
      <c r="A391" t="str">
        <f>'Cover Page'!$A$1</f>
        <v>North Carolina Central University</v>
      </c>
      <c r="B391" s="91" t="s">
        <v>18</v>
      </c>
      <c r="C391" s="92" t="s">
        <v>0</v>
      </c>
      <c r="D391" s="42" t="s">
        <v>7</v>
      </c>
      <c r="E391" s="42" t="str">
        <f t="shared" si="6"/>
        <v>Academic AffairsOther Revenues</v>
      </c>
      <c r="F391" s="94">
        <f>VLOOKUP(E391,'Budget Template'!$C:$G,VLOOKUP(C391,'Fund Lookup'!$A$2:$B$5,2,FALSE),FALSE)</f>
        <v>0</v>
      </c>
    </row>
    <row r="392" spans="1:6" x14ac:dyDescent="0.25">
      <c r="A392" t="str">
        <f>'Cover Page'!$A$1</f>
        <v>North Carolina Central University</v>
      </c>
      <c r="B392" s="91" t="s">
        <v>18</v>
      </c>
      <c r="C392" s="92" t="s">
        <v>0</v>
      </c>
      <c r="D392" s="42" t="s">
        <v>10</v>
      </c>
      <c r="E392" s="42" t="str">
        <f t="shared" si="6"/>
        <v>Academic AffairsSalaries and Wages</v>
      </c>
      <c r="F392" s="94">
        <f>VLOOKUP(E392,'Budget Template'!$C:$G,VLOOKUP(C392,'Fund Lookup'!$A$2:$B$5,2,FALSE),FALSE)</f>
        <v>11650384</v>
      </c>
    </row>
    <row r="393" spans="1:6" x14ac:dyDescent="0.25">
      <c r="A393" t="str">
        <f>'Cover Page'!$A$1</f>
        <v>North Carolina Central University</v>
      </c>
      <c r="B393" s="91" t="s">
        <v>18</v>
      </c>
      <c r="C393" s="92" t="s">
        <v>0</v>
      </c>
      <c r="D393" s="42" t="s">
        <v>11</v>
      </c>
      <c r="E393" s="42" t="str">
        <f t="shared" si="6"/>
        <v>Academic AffairsStaff Benefits</v>
      </c>
      <c r="F393" s="94">
        <f>VLOOKUP(E393,'Budget Template'!$C:$G,VLOOKUP(C393,'Fund Lookup'!$A$2:$B$5,2,FALSE),FALSE)</f>
        <v>4808824</v>
      </c>
    </row>
    <row r="394" spans="1:6" x14ac:dyDescent="0.25">
      <c r="A394" t="str">
        <f>'Cover Page'!$A$1</f>
        <v>North Carolina Central University</v>
      </c>
      <c r="B394" s="91" t="s">
        <v>18</v>
      </c>
      <c r="C394" s="92" t="s">
        <v>0</v>
      </c>
      <c r="D394" s="42" t="s">
        <v>92</v>
      </c>
      <c r="E394" s="42" t="str">
        <f t="shared" si="6"/>
        <v>Academic AffairsServices, Supplies, Materials, &amp; Equip.</v>
      </c>
      <c r="F394" s="94">
        <f>VLOOKUP(E394,'Budget Template'!$C:$G,VLOOKUP(C394,'Fund Lookup'!$A$2:$B$5,2,FALSE),FALSE)</f>
        <v>1446896</v>
      </c>
    </row>
    <row r="395" spans="1:6" x14ac:dyDescent="0.25">
      <c r="A395" t="str">
        <f>'Cover Page'!$A$1</f>
        <v>North Carolina Central University</v>
      </c>
      <c r="B395" s="91" t="s">
        <v>18</v>
      </c>
      <c r="C395" s="92" t="s">
        <v>0</v>
      </c>
      <c r="D395" s="42" t="s">
        <v>13</v>
      </c>
      <c r="E395" s="42" t="str">
        <f t="shared" si="6"/>
        <v>Academic AffairsScholarships &amp; Fellowships</v>
      </c>
      <c r="F395" s="94">
        <f>VLOOKUP(E395,'Budget Template'!$C:$G,VLOOKUP(C395,'Fund Lookup'!$A$2:$B$5,2,FALSE),FALSE)</f>
        <v>0</v>
      </c>
    </row>
    <row r="396" spans="1:6" x14ac:dyDescent="0.25">
      <c r="A396" t="str">
        <f>'Cover Page'!$A$1</f>
        <v>North Carolina Central University</v>
      </c>
      <c r="B396" s="91" t="s">
        <v>18</v>
      </c>
      <c r="C396" s="92" t="s">
        <v>0</v>
      </c>
      <c r="D396" s="42" t="s">
        <v>29</v>
      </c>
      <c r="E396" s="42" t="str">
        <f t="shared" si="6"/>
        <v>Academic AffairsDebt Service</v>
      </c>
      <c r="F396" s="94">
        <f>VLOOKUP(E396,'Budget Template'!$C:$G,VLOOKUP(C396,'Fund Lookup'!$A$2:$B$5,2,FALSE),FALSE)</f>
        <v>0</v>
      </c>
    </row>
    <row r="397" spans="1:6" x14ac:dyDescent="0.25">
      <c r="A397" t="str">
        <f>'Cover Page'!$A$1</f>
        <v>North Carolina Central University</v>
      </c>
      <c r="B397" s="91" t="s">
        <v>18</v>
      </c>
      <c r="C397" s="92" t="s">
        <v>0</v>
      </c>
      <c r="D397" s="42" t="s">
        <v>12</v>
      </c>
      <c r="E397" s="42" t="str">
        <f t="shared" si="6"/>
        <v>Academic AffairsUtilities</v>
      </c>
      <c r="F397" s="94">
        <f>VLOOKUP(E397,'Budget Template'!$C:$G,VLOOKUP(C397,'Fund Lookup'!$A$2:$B$5,2,FALSE),FALSE)</f>
        <v>0</v>
      </c>
    </row>
    <row r="398" spans="1:6" x14ac:dyDescent="0.25">
      <c r="A398" t="str">
        <f>'Cover Page'!$A$1</f>
        <v>North Carolina Central University</v>
      </c>
      <c r="B398" s="91" t="s">
        <v>18</v>
      </c>
      <c r="C398" s="92" t="s">
        <v>0</v>
      </c>
      <c r="D398" s="42" t="s">
        <v>14</v>
      </c>
      <c r="E398" s="42" t="str">
        <f t="shared" si="6"/>
        <v>Academic AffairsOther Expenses</v>
      </c>
      <c r="F398" s="94">
        <f>VLOOKUP(E398,'Budget Template'!$C:$G,VLOOKUP(C398,'Fund Lookup'!$A$2:$B$5,2,FALSE),FALSE)</f>
        <v>115588</v>
      </c>
    </row>
    <row r="399" spans="1:6" x14ac:dyDescent="0.25">
      <c r="A399" t="str">
        <f>'Cover Page'!$A$1</f>
        <v>North Carolina Central University</v>
      </c>
      <c r="B399" s="91" t="s">
        <v>18</v>
      </c>
      <c r="C399" s="92" t="s">
        <v>0</v>
      </c>
      <c r="D399" s="42" t="s">
        <v>35</v>
      </c>
      <c r="E399" s="42" t="str">
        <f t="shared" si="6"/>
        <v>Academic AffairsTransfers In</v>
      </c>
      <c r="F399" s="94">
        <f>VLOOKUP(E399,'Budget Template'!$C:$G,VLOOKUP(C399,'Fund Lookup'!$A$2:$B$5,2,FALSE),FALSE)</f>
        <v>0</v>
      </c>
    </row>
    <row r="400" spans="1:6" x14ac:dyDescent="0.25">
      <c r="A400" t="str">
        <f>'Cover Page'!$A$1</f>
        <v>North Carolina Central University</v>
      </c>
      <c r="B400" s="91" t="s">
        <v>18</v>
      </c>
      <c r="C400" s="92" t="s">
        <v>0</v>
      </c>
      <c r="D400" s="42" t="s">
        <v>93</v>
      </c>
      <c r="E400" s="42" t="str">
        <f t="shared" si="6"/>
        <v>Academic AffairsTransfers Out to Capital</v>
      </c>
      <c r="F400" s="94">
        <f>VLOOKUP(E400,'Budget Template'!$C:$G,VLOOKUP(C400,'Fund Lookup'!$A$2:$B$5,2,FALSE),FALSE)</f>
        <v>0</v>
      </c>
    </row>
    <row r="401" spans="1:6" x14ac:dyDescent="0.25">
      <c r="A401" t="str">
        <f>'Cover Page'!$A$1</f>
        <v>North Carolina Central University</v>
      </c>
      <c r="B401" s="91" t="s">
        <v>18</v>
      </c>
      <c r="C401" s="92" t="s">
        <v>0</v>
      </c>
      <c r="D401" s="42" t="s">
        <v>94</v>
      </c>
      <c r="E401" s="42" t="str">
        <f t="shared" si="6"/>
        <v>Academic AffairsTransfers Out (Other)</v>
      </c>
      <c r="F401" s="94">
        <f>VLOOKUP(E401,'Budget Template'!$C:$G,VLOOKUP(C401,'Fund Lookup'!$A$2:$B$5,2,FALSE),FALSE)</f>
        <v>0</v>
      </c>
    </row>
    <row r="402" spans="1:6" ht="30" x14ac:dyDescent="0.25">
      <c r="A402" t="str">
        <f>'Cover Page'!$A$1</f>
        <v>North Carolina Central University</v>
      </c>
      <c r="B402" s="91" t="s">
        <v>18</v>
      </c>
      <c r="C402" s="92" t="s">
        <v>32</v>
      </c>
      <c r="D402" s="42" t="s">
        <v>33</v>
      </c>
      <c r="E402" s="42" t="str">
        <f t="shared" si="6"/>
        <v>Academic AffairsState Appropriation, Tuition, &amp; Fees</v>
      </c>
      <c r="F402" s="94">
        <f>VLOOKUP(E402,'Budget Template'!$C:$G,VLOOKUP(C402,'Fund Lookup'!$A$2:$B$5,2,FALSE),FALSE)</f>
        <v>116963</v>
      </c>
    </row>
    <row r="403" spans="1:6" ht="30" x14ac:dyDescent="0.25">
      <c r="A403" t="str">
        <f>'Cover Page'!$A$1</f>
        <v>North Carolina Central University</v>
      </c>
      <c r="B403" s="91" t="s">
        <v>18</v>
      </c>
      <c r="C403" s="92" t="s">
        <v>32</v>
      </c>
      <c r="D403" s="42" t="s">
        <v>4</v>
      </c>
      <c r="E403" s="42" t="str">
        <f t="shared" si="6"/>
        <v>Academic AffairsSales &amp; Services</v>
      </c>
      <c r="F403" s="94">
        <f>VLOOKUP(E403,'Budget Template'!$C:$G,VLOOKUP(C403,'Fund Lookup'!$A$2:$B$5,2,FALSE),FALSE)</f>
        <v>0</v>
      </c>
    </row>
    <row r="404" spans="1:6" ht="30" x14ac:dyDescent="0.25">
      <c r="A404" t="str">
        <f>'Cover Page'!$A$1</f>
        <v>North Carolina Central University</v>
      </c>
      <c r="B404" s="91" t="s">
        <v>18</v>
      </c>
      <c r="C404" s="92" t="s">
        <v>32</v>
      </c>
      <c r="D404" s="42" t="s">
        <v>30</v>
      </c>
      <c r="E404" s="42" t="str">
        <f t="shared" si="6"/>
        <v>Academic AffairsPatient Services</v>
      </c>
      <c r="F404" s="94">
        <f>VLOOKUP(E404,'Budget Template'!$C:$G,VLOOKUP(C404,'Fund Lookup'!$A$2:$B$5,2,FALSE),FALSE)</f>
        <v>0</v>
      </c>
    </row>
    <row r="405" spans="1:6" ht="30" x14ac:dyDescent="0.25">
      <c r="A405" t="str">
        <f>'Cover Page'!$A$1</f>
        <v>North Carolina Central University</v>
      </c>
      <c r="B405" s="91" t="s">
        <v>18</v>
      </c>
      <c r="C405" s="92" t="s">
        <v>32</v>
      </c>
      <c r="D405" s="42" t="s">
        <v>5</v>
      </c>
      <c r="E405" s="42" t="str">
        <f t="shared" si="6"/>
        <v>Academic AffairsContracts &amp; Grants</v>
      </c>
      <c r="F405" s="94">
        <f>VLOOKUP(E405,'Budget Template'!$C:$G,VLOOKUP(C405,'Fund Lookup'!$A$2:$B$5,2,FALSE),FALSE)</f>
        <v>0</v>
      </c>
    </row>
    <row r="406" spans="1:6" ht="30" x14ac:dyDescent="0.25">
      <c r="A406" t="str">
        <f>'Cover Page'!$A$1</f>
        <v>North Carolina Central University</v>
      </c>
      <c r="B406" s="91" t="s">
        <v>18</v>
      </c>
      <c r="C406" s="92" t="s">
        <v>32</v>
      </c>
      <c r="D406" s="42" t="s">
        <v>6</v>
      </c>
      <c r="E406" s="42" t="str">
        <f t="shared" si="6"/>
        <v>Academic AffairsGifts &amp; Investments</v>
      </c>
      <c r="F406" s="94">
        <f>VLOOKUP(E406,'Budget Template'!$C:$G,VLOOKUP(C406,'Fund Lookup'!$A$2:$B$5,2,FALSE),FALSE)</f>
        <v>0</v>
      </c>
    </row>
    <row r="407" spans="1:6" ht="30" x14ac:dyDescent="0.25">
      <c r="A407" t="str">
        <f>'Cover Page'!$A$1</f>
        <v>North Carolina Central University</v>
      </c>
      <c r="B407" s="91" t="s">
        <v>18</v>
      </c>
      <c r="C407" s="92" t="s">
        <v>32</v>
      </c>
      <c r="D407" s="42" t="s">
        <v>7</v>
      </c>
      <c r="E407" s="42" t="str">
        <f t="shared" si="6"/>
        <v>Academic AffairsOther Revenues</v>
      </c>
      <c r="F407" s="94">
        <f>VLOOKUP(E407,'Budget Template'!$C:$G,VLOOKUP(C407,'Fund Lookup'!$A$2:$B$5,2,FALSE),FALSE)</f>
        <v>0</v>
      </c>
    </row>
    <row r="408" spans="1:6" ht="30" x14ac:dyDescent="0.25">
      <c r="A408" t="str">
        <f>'Cover Page'!$A$1</f>
        <v>North Carolina Central University</v>
      </c>
      <c r="B408" s="91" t="s">
        <v>18</v>
      </c>
      <c r="C408" s="92" t="s">
        <v>32</v>
      </c>
      <c r="D408" s="42" t="s">
        <v>10</v>
      </c>
      <c r="E408" s="42" t="str">
        <f t="shared" si="6"/>
        <v>Academic AffairsSalaries and Wages</v>
      </c>
      <c r="F408" s="94">
        <f>VLOOKUP(E408,'Budget Template'!$C:$G,VLOOKUP(C408,'Fund Lookup'!$A$2:$B$5,2,FALSE),FALSE)</f>
        <v>0</v>
      </c>
    </row>
    <row r="409" spans="1:6" ht="30" x14ac:dyDescent="0.25">
      <c r="A409" t="str">
        <f>'Cover Page'!$A$1</f>
        <v>North Carolina Central University</v>
      </c>
      <c r="B409" s="91" t="s">
        <v>18</v>
      </c>
      <c r="C409" s="92" t="s">
        <v>32</v>
      </c>
      <c r="D409" s="42" t="s">
        <v>11</v>
      </c>
      <c r="E409" s="42" t="str">
        <f t="shared" si="6"/>
        <v>Academic AffairsStaff Benefits</v>
      </c>
      <c r="F409" s="94">
        <f>VLOOKUP(E409,'Budget Template'!$C:$G,VLOOKUP(C409,'Fund Lookup'!$A$2:$B$5,2,FALSE),FALSE)</f>
        <v>0</v>
      </c>
    </row>
    <row r="410" spans="1:6" ht="30" x14ac:dyDescent="0.25">
      <c r="A410" t="str">
        <f>'Cover Page'!$A$1</f>
        <v>North Carolina Central University</v>
      </c>
      <c r="B410" s="91" t="s">
        <v>18</v>
      </c>
      <c r="C410" s="92" t="s">
        <v>32</v>
      </c>
      <c r="D410" s="42" t="s">
        <v>92</v>
      </c>
      <c r="E410" s="42" t="str">
        <f t="shared" si="6"/>
        <v>Academic AffairsServices, Supplies, Materials, &amp; Equip.</v>
      </c>
      <c r="F410" s="94">
        <f>VLOOKUP(E410,'Budget Template'!$C:$G,VLOOKUP(C410,'Fund Lookup'!$A$2:$B$5,2,FALSE),FALSE)</f>
        <v>202350</v>
      </c>
    </row>
    <row r="411" spans="1:6" ht="30" x14ac:dyDescent="0.25">
      <c r="A411" t="str">
        <f>'Cover Page'!$A$1</f>
        <v>North Carolina Central University</v>
      </c>
      <c r="B411" s="91" t="s">
        <v>18</v>
      </c>
      <c r="C411" s="92" t="s">
        <v>32</v>
      </c>
      <c r="D411" s="42" t="s">
        <v>13</v>
      </c>
      <c r="E411" s="42" t="str">
        <f t="shared" si="6"/>
        <v>Academic AffairsScholarships &amp; Fellowships</v>
      </c>
      <c r="F411" s="94">
        <f>VLOOKUP(E411,'Budget Template'!$C:$G,VLOOKUP(C411,'Fund Lookup'!$A$2:$B$5,2,FALSE),FALSE)</f>
        <v>110950</v>
      </c>
    </row>
    <row r="412" spans="1:6" ht="30" x14ac:dyDescent="0.25">
      <c r="A412" t="str">
        <f>'Cover Page'!$A$1</f>
        <v>North Carolina Central University</v>
      </c>
      <c r="B412" s="91" t="s">
        <v>18</v>
      </c>
      <c r="C412" s="92" t="s">
        <v>32</v>
      </c>
      <c r="D412" s="42" t="s">
        <v>29</v>
      </c>
      <c r="E412" s="42" t="str">
        <f t="shared" si="6"/>
        <v>Academic AffairsDebt Service</v>
      </c>
      <c r="F412" s="94">
        <f>VLOOKUP(E412,'Budget Template'!$C:$G,VLOOKUP(C412,'Fund Lookup'!$A$2:$B$5,2,FALSE),FALSE)</f>
        <v>0</v>
      </c>
    </row>
    <row r="413" spans="1:6" ht="30" x14ac:dyDescent="0.25">
      <c r="A413" t="str">
        <f>'Cover Page'!$A$1</f>
        <v>North Carolina Central University</v>
      </c>
      <c r="B413" s="91" t="s">
        <v>18</v>
      </c>
      <c r="C413" s="92" t="s">
        <v>32</v>
      </c>
      <c r="D413" s="42" t="s">
        <v>12</v>
      </c>
      <c r="E413" s="42" t="str">
        <f t="shared" si="6"/>
        <v>Academic AffairsUtilities</v>
      </c>
      <c r="F413" s="94">
        <f>VLOOKUP(E413,'Budget Template'!$C:$G,VLOOKUP(C413,'Fund Lookup'!$A$2:$B$5,2,FALSE),FALSE)</f>
        <v>0</v>
      </c>
    </row>
    <row r="414" spans="1:6" ht="30" x14ac:dyDescent="0.25">
      <c r="A414" t="str">
        <f>'Cover Page'!$A$1</f>
        <v>North Carolina Central University</v>
      </c>
      <c r="B414" s="91" t="s">
        <v>18</v>
      </c>
      <c r="C414" s="92" t="s">
        <v>32</v>
      </c>
      <c r="D414" s="42" t="s">
        <v>14</v>
      </c>
      <c r="E414" s="42" t="str">
        <f t="shared" si="6"/>
        <v>Academic AffairsOther Expenses</v>
      </c>
      <c r="F414" s="94">
        <f>VLOOKUP(E414,'Budget Template'!$C:$G,VLOOKUP(C414,'Fund Lookup'!$A$2:$B$5,2,FALSE),FALSE)</f>
        <v>0</v>
      </c>
    </row>
    <row r="415" spans="1:6" ht="30" x14ac:dyDescent="0.25">
      <c r="A415" t="str">
        <f>'Cover Page'!$A$1</f>
        <v>North Carolina Central University</v>
      </c>
      <c r="B415" s="91" t="s">
        <v>18</v>
      </c>
      <c r="C415" s="92" t="s">
        <v>32</v>
      </c>
      <c r="D415" s="42" t="s">
        <v>35</v>
      </c>
      <c r="E415" s="42" t="str">
        <f t="shared" si="6"/>
        <v>Academic AffairsTransfers In</v>
      </c>
      <c r="F415" s="94">
        <f>VLOOKUP(E415,'Budget Template'!$C:$G,VLOOKUP(C415,'Fund Lookup'!$A$2:$B$5,2,FALSE),FALSE)</f>
        <v>0</v>
      </c>
    </row>
    <row r="416" spans="1:6" ht="30" x14ac:dyDescent="0.25">
      <c r="A416" t="str">
        <f>'Cover Page'!$A$1</f>
        <v>North Carolina Central University</v>
      </c>
      <c r="B416" s="91" t="s">
        <v>18</v>
      </c>
      <c r="C416" s="92" t="s">
        <v>32</v>
      </c>
      <c r="D416" s="42" t="s">
        <v>93</v>
      </c>
      <c r="E416" s="42" t="str">
        <f t="shared" si="6"/>
        <v>Academic AffairsTransfers Out to Capital</v>
      </c>
      <c r="F416" s="94">
        <f>VLOOKUP(E416,'Budget Template'!$C:$G,VLOOKUP(C416,'Fund Lookup'!$A$2:$B$5,2,FALSE),FALSE)</f>
        <v>0</v>
      </c>
    </row>
    <row r="417" spans="1:6" ht="30" x14ac:dyDescent="0.25">
      <c r="A417" t="str">
        <f>'Cover Page'!$A$1</f>
        <v>North Carolina Central University</v>
      </c>
      <c r="B417" s="91" t="s">
        <v>18</v>
      </c>
      <c r="C417" s="92" t="s">
        <v>32</v>
      </c>
      <c r="D417" s="42" t="s">
        <v>94</v>
      </c>
      <c r="E417" s="42" t="str">
        <f t="shared" si="6"/>
        <v>Academic AffairsTransfers Out (Other)</v>
      </c>
      <c r="F417" s="94">
        <f>VLOOKUP(E417,'Budget Template'!$C:$G,VLOOKUP(C417,'Fund Lookup'!$A$2:$B$5,2,FALSE),FALSE)</f>
        <v>0</v>
      </c>
    </row>
    <row r="418" spans="1:6" x14ac:dyDescent="0.25">
      <c r="A418" t="str">
        <f>'Cover Page'!$A$1</f>
        <v>North Carolina Central University</v>
      </c>
      <c r="B418" s="91" t="s">
        <v>18</v>
      </c>
      <c r="C418" s="92" t="s">
        <v>86</v>
      </c>
      <c r="D418" s="42" t="s">
        <v>33</v>
      </c>
      <c r="E418" s="42" t="str">
        <f t="shared" si="6"/>
        <v>Academic AffairsState Appropriation, Tuition, &amp; Fees</v>
      </c>
      <c r="F418" s="94">
        <f>VLOOKUP(E418,'Budget Template'!$C:$G,VLOOKUP(C418,'Fund Lookup'!$A$2:$B$5,2,FALSE),FALSE)</f>
        <v>0</v>
      </c>
    </row>
    <row r="419" spans="1:6" x14ac:dyDescent="0.25">
      <c r="A419" t="str">
        <f>'Cover Page'!$A$1</f>
        <v>North Carolina Central University</v>
      </c>
      <c r="B419" s="91" t="s">
        <v>18</v>
      </c>
      <c r="C419" s="92" t="s">
        <v>86</v>
      </c>
      <c r="D419" s="42" t="s">
        <v>4</v>
      </c>
      <c r="E419" s="42" t="str">
        <f t="shared" si="6"/>
        <v>Academic AffairsSales &amp; Services</v>
      </c>
      <c r="F419" s="94">
        <f>VLOOKUP(E419,'Budget Template'!$C:$G,VLOOKUP(C419,'Fund Lookup'!$A$2:$B$5,2,FALSE),FALSE)</f>
        <v>0</v>
      </c>
    </row>
    <row r="420" spans="1:6" x14ac:dyDescent="0.25">
      <c r="A420" t="str">
        <f>'Cover Page'!$A$1</f>
        <v>North Carolina Central University</v>
      </c>
      <c r="B420" s="91" t="s">
        <v>18</v>
      </c>
      <c r="C420" s="92" t="s">
        <v>86</v>
      </c>
      <c r="D420" s="42" t="s">
        <v>30</v>
      </c>
      <c r="E420" s="42" t="str">
        <f t="shared" si="6"/>
        <v>Academic AffairsPatient Services</v>
      </c>
      <c r="F420" s="94">
        <f>VLOOKUP(E420,'Budget Template'!$C:$G,VLOOKUP(C420,'Fund Lookup'!$A$2:$B$5,2,FALSE),FALSE)</f>
        <v>0</v>
      </c>
    </row>
    <row r="421" spans="1:6" x14ac:dyDescent="0.25">
      <c r="A421" t="str">
        <f>'Cover Page'!$A$1</f>
        <v>North Carolina Central University</v>
      </c>
      <c r="B421" s="91" t="s">
        <v>18</v>
      </c>
      <c r="C421" s="92" t="s">
        <v>86</v>
      </c>
      <c r="D421" s="42" t="s">
        <v>5</v>
      </c>
      <c r="E421" s="42" t="str">
        <f t="shared" si="6"/>
        <v>Academic AffairsContracts &amp; Grants</v>
      </c>
      <c r="F421" s="94">
        <f>VLOOKUP(E421,'Budget Template'!$C:$G,VLOOKUP(C421,'Fund Lookup'!$A$2:$B$5,2,FALSE),FALSE)</f>
        <v>0</v>
      </c>
    </row>
    <row r="422" spans="1:6" x14ac:dyDescent="0.25">
      <c r="A422" t="str">
        <f>'Cover Page'!$A$1</f>
        <v>North Carolina Central University</v>
      </c>
      <c r="B422" s="91" t="s">
        <v>18</v>
      </c>
      <c r="C422" s="92" t="s">
        <v>86</v>
      </c>
      <c r="D422" s="42" t="s">
        <v>6</v>
      </c>
      <c r="E422" s="42" t="str">
        <f t="shared" si="6"/>
        <v>Academic AffairsGifts &amp; Investments</v>
      </c>
      <c r="F422" s="94">
        <f>VLOOKUP(E422,'Budget Template'!$C:$G,VLOOKUP(C422,'Fund Lookup'!$A$2:$B$5,2,FALSE),FALSE)</f>
        <v>0</v>
      </c>
    </row>
    <row r="423" spans="1:6" x14ac:dyDescent="0.25">
      <c r="A423" t="str">
        <f>'Cover Page'!$A$1</f>
        <v>North Carolina Central University</v>
      </c>
      <c r="B423" s="91" t="s">
        <v>18</v>
      </c>
      <c r="C423" s="92" t="s">
        <v>86</v>
      </c>
      <c r="D423" s="42" t="s">
        <v>7</v>
      </c>
      <c r="E423" s="42" t="str">
        <f t="shared" si="6"/>
        <v>Academic AffairsOther Revenues</v>
      </c>
      <c r="F423" s="94">
        <f>VLOOKUP(E423,'Budget Template'!$C:$G,VLOOKUP(C423,'Fund Lookup'!$A$2:$B$5,2,FALSE),FALSE)</f>
        <v>0</v>
      </c>
    </row>
    <row r="424" spans="1:6" x14ac:dyDescent="0.25">
      <c r="A424" t="str">
        <f>'Cover Page'!$A$1</f>
        <v>North Carolina Central University</v>
      </c>
      <c r="B424" s="91" t="s">
        <v>18</v>
      </c>
      <c r="C424" s="92" t="s">
        <v>86</v>
      </c>
      <c r="D424" s="42" t="s">
        <v>10</v>
      </c>
      <c r="E424" s="42" t="str">
        <f t="shared" si="6"/>
        <v>Academic AffairsSalaries and Wages</v>
      </c>
      <c r="F424" s="94">
        <f>VLOOKUP(E424,'Budget Template'!$C:$G,VLOOKUP(C424,'Fund Lookup'!$A$2:$B$5,2,FALSE),FALSE)</f>
        <v>148287</v>
      </c>
    </row>
    <row r="425" spans="1:6" x14ac:dyDescent="0.25">
      <c r="A425" t="str">
        <f>'Cover Page'!$A$1</f>
        <v>North Carolina Central University</v>
      </c>
      <c r="B425" s="91" t="s">
        <v>18</v>
      </c>
      <c r="C425" s="92" t="s">
        <v>86</v>
      </c>
      <c r="D425" s="42" t="s">
        <v>11</v>
      </c>
      <c r="E425" s="42" t="str">
        <f t="shared" si="6"/>
        <v>Academic AffairsStaff Benefits</v>
      </c>
      <c r="F425" s="94">
        <f>VLOOKUP(E425,'Budget Template'!$C:$G,VLOOKUP(C425,'Fund Lookup'!$A$2:$B$5,2,FALSE),FALSE)</f>
        <v>0</v>
      </c>
    </row>
    <row r="426" spans="1:6" x14ac:dyDescent="0.25">
      <c r="A426" t="str">
        <f>'Cover Page'!$A$1</f>
        <v>North Carolina Central University</v>
      </c>
      <c r="B426" s="91" t="s">
        <v>18</v>
      </c>
      <c r="C426" s="92" t="s">
        <v>86</v>
      </c>
      <c r="D426" s="42" t="s">
        <v>92</v>
      </c>
      <c r="E426" s="42" t="str">
        <f t="shared" si="6"/>
        <v>Academic AffairsServices, Supplies, Materials, &amp; Equip.</v>
      </c>
      <c r="F426" s="94">
        <f>VLOOKUP(E426,'Budget Template'!$C:$G,VLOOKUP(C426,'Fund Lookup'!$A$2:$B$5,2,FALSE),FALSE)</f>
        <v>0</v>
      </c>
    </row>
    <row r="427" spans="1:6" x14ac:dyDescent="0.25">
      <c r="A427" t="str">
        <f>'Cover Page'!$A$1</f>
        <v>North Carolina Central University</v>
      </c>
      <c r="B427" s="91" t="s">
        <v>18</v>
      </c>
      <c r="C427" s="92" t="s">
        <v>86</v>
      </c>
      <c r="D427" s="42" t="s">
        <v>13</v>
      </c>
      <c r="E427" s="42" t="str">
        <f t="shared" si="6"/>
        <v>Academic AffairsScholarships &amp; Fellowships</v>
      </c>
      <c r="F427" s="94">
        <f>VLOOKUP(E427,'Budget Template'!$C:$G,VLOOKUP(C427,'Fund Lookup'!$A$2:$B$5,2,FALSE),FALSE)</f>
        <v>482197</v>
      </c>
    </row>
    <row r="428" spans="1:6" x14ac:dyDescent="0.25">
      <c r="A428" t="str">
        <f>'Cover Page'!$A$1</f>
        <v>North Carolina Central University</v>
      </c>
      <c r="B428" s="91" t="s">
        <v>18</v>
      </c>
      <c r="C428" s="92" t="s">
        <v>86</v>
      </c>
      <c r="D428" s="42" t="s">
        <v>29</v>
      </c>
      <c r="E428" s="42" t="str">
        <f t="shared" si="6"/>
        <v>Academic AffairsDebt Service</v>
      </c>
      <c r="F428" s="94">
        <f>VLOOKUP(E428,'Budget Template'!$C:$G,VLOOKUP(C428,'Fund Lookup'!$A$2:$B$5,2,FALSE),FALSE)</f>
        <v>45954</v>
      </c>
    </row>
    <row r="429" spans="1:6" x14ac:dyDescent="0.25">
      <c r="A429" t="str">
        <f>'Cover Page'!$A$1</f>
        <v>North Carolina Central University</v>
      </c>
      <c r="B429" s="91" t="s">
        <v>18</v>
      </c>
      <c r="C429" s="92" t="s">
        <v>86</v>
      </c>
      <c r="D429" s="42" t="s">
        <v>12</v>
      </c>
      <c r="E429" s="42" t="str">
        <f t="shared" si="6"/>
        <v>Academic AffairsUtilities</v>
      </c>
      <c r="F429" s="94">
        <f>VLOOKUP(E429,'Budget Template'!$C:$G,VLOOKUP(C429,'Fund Lookup'!$A$2:$B$5,2,FALSE),FALSE)</f>
        <v>0</v>
      </c>
    </row>
    <row r="430" spans="1:6" x14ac:dyDescent="0.25">
      <c r="A430" t="str">
        <f>'Cover Page'!$A$1</f>
        <v>North Carolina Central University</v>
      </c>
      <c r="B430" s="91" t="s">
        <v>18</v>
      </c>
      <c r="C430" s="92" t="s">
        <v>86</v>
      </c>
      <c r="D430" s="42" t="s">
        <v>14</v>
      </c>
      <c r="E430" s="42" t="str">
        <f t="shared" si="6"/>
        <v>Academic AffairsOther Expenses</v>
      </c>
      <c r="F430" s="94">
        <f>VLOOKUP(E430,'Budget Template'!$C:$G,VLOOKUP(C430,'Fund Lookup'!$A$2:$B$5,2,FALSE),FALSE)</f>
        <v>8401</v>
      </c>
    </row>
    <row r="431" spans="1:6" x14ac:dyDescent="0.25">
      <c r="A431" t="str">
        <f>'Cover Page'!$A$1</f>
        <v>North Carolina Central University</v>
      </c>
      <c r="B431" s="91" t="s">
        <v>18</v>
      </c>
      <c r="C431" s="92" t="s">
        <v>86</v>
      </c>
      <c r="D431" s="42" t="s">
        <v>35</v>
      </c>
      <c r="E431" s="42" t="str">
        <f t="shared" si="6"/>
        <v>Academic AffairsTransfers In</v>
      </c>
      <c r="F431" s="94">
        <f>VLOOKUP(E431,'Budget Template'!$C:$G,VLOOKUP(C431,'Fund Lookup'!$A$2:$B$5,2,FALSE),FALSE)</f>
        <v>0</v>
      </c>
    </row>
    <row r="432" spans="1:6" x14ac:dyDescent="0.25">
      <c r="A432" t="str">
        <f>'Cover Page'!$A$1</f>
        <v>North Carolina Central University</v>
      </c>
      <c r="B432" s="91" t="s">
        <v>18</v>
      </c>
      <c r="C432" s="92" t="s">
        <v>86</v>
      </c>
      <c r="D432" s="42" t="s">
        <v>93</v>
      </c>
      <c r="E432" s="42" t="str">
        <f t="shared" si="6"/>
        <v>Academic AffairsTransfers Out to Capital</v>
      </c>
      <c r="F432" s="94">
        <f>VLOOKUP(E432,'Budget Template'!$C:$G,VLOOKUP(C432,'Fund Lookup'!$A$2:$B$5,2,FALSE),FALSE)</f>
        <v>0</v>
      </c>
    </row>
    <row r="433" spans="1:6" x14ac:dyDescent="0.25">
      <c r="A433" t="str">
        <f>'Cover Page'!$A$1</f>
        <v>North Carolina Central University</v>
      </c>
      <c r="B433" s="91" t="s">
        <v>18</v>
      </c>
      <c r="C433" s="92" t="s">
        <v>86</v>
      </c>
      <c r="D433" s="42" t="s">
        <v>94</v>
      </c>
      <c r="E433" s="42" t="str">
        <f t="shared" si="6"/>
        <v>Academic AffairsTransfers Out (Other)</v>
      </c>
      <c r="F433" s="94">
        <f>VLOOKUP(E433,'Budget Template'!$C:$G,VLOOKUP(C433,'Fund Lookup'!$A$2:$B$5,2,FALSE),FALSE)</f>
        <v>0</v>
      </c>
    </row>
    <row r="434" spans="1:6" x14ac:dyDescent="0.25">
      <c r="A434" t="str">
        <f>'Cover Page'!$A$1</f>
        <v>North Carolina Central University</v>
      </c>
      <c r="B434" s="91" t="s">
        <v>18</v>
      </c>
      <c r="C434" s="92" t="s">
        <v>28</v>
      </c>
      <c r="D434" s="42" t="s">
        <v>33</v>
      </c>
      <c r="E434" s="42" t="str">
        <f t="shared" si="6"/>
        <v>Academic AffairsState Appropriation, Tuition, &amp; Fees</v>
      </c>
      <c r="F434" s="94">
        <f>VLOOKUP(E434,'Budget Template'!$C:$G,VLOOKUP(C434,'Fund Lookup'!$A$2:$B$5,2,FALSE),FALSE)</f>
        <v>0</v>
      </c>
    </row>
    <row r="435" spans="1:6" x14ac:dyDescent="0.25">
      <c r="A435" t="str">
        <f>'Cover Page'!$A$1</f>
        <v>North Carolina Central University</v>
      </c>
      <c r="B435" s="91" t="s">
        <v>18</v>
      </c>
      <c r="C435" s="92" t="s">
        <v>28</v>
      </c>
      <c r="D435" s="42" t="s">
        <v>4</v>
      </c>
      <c r="E435" s="42" t="str">
        <f t="shared" si="6"/>
        <v>Academic AffairsSales &amp; Services</v>
      </c>
      <c r="F435" s="94">
        <f>VLOOKUP(E435,'Budget Template'!$C:$G,VLOOKUP(C435,'Fund Lookup'!$A$2:$B$5,2,FALSE),FALSE)</f>
        <v>0</v>
      </c>
    </row>
    <row r="436" spans="1:6" x14ac:dyDescent="0.25">
      <c r="A436" t="str">
        <f>'Cover Page'!$A$1</f>
        <v>North Carolina Central University</v>
      </c>
      <c r="B436" s="91" t="s">
        <v>18</v>
      </c>
      <c r="C436" s="92" t="s">
        <v>28</v>
      </c>
      <c r="D436" s="42" t="s">
        <v>30</v>
      </c>
      <c r="E436" s="42" t="str">
        <f t="shared" si="6"/>
        <v>Academic AffairsPatient Services</v>
      </c>
      <c r="F436" s="94">
        <f>VLOOKUP(E436,'Budget Template'!$C:$G,VLOOKUP(C436,'Fund Lookup'!$A$2:$B$5,2,FALSE),FALSE)</f>
        <v>0</v>
      </c>
    </row>
    <row r="437" spans="1:6" x14ac:dyDescent="0.25">
      <c r="A437" t="str">
        <f>'Cover Page'!$A$1</f>
        <v>North Carolina Central University</v>
      </c>
      <c r="B437" s="91" t="s">
        <v>18</v>
      </c>
      <c r="C437" s="92" t="s">
        <v>28</v>
      </c>
      <c r="D437" s="42" t="s">
        <v>5</v>
      </c>
      <c r="E437" s="42" t="str">
        <f t="shared" si="6"/>
        <v>Academic AffairsContracts &amp; Grants</v>
      </c>
      <c r="F437" s="94">
        <f>VLOOKUP(E437,'Budget Template'!$C:$G,VLOOKUP(C437,'Fund Lookup'!$A$2:$B$5,2,FALSE),FALSE)</f>
        <v>0</v>
      </c>
    </row>
    <row r="438" spans="1:6" x14ac:dyDescent="0.25">
      <c r="A438" t="str">
        <f>'Cover Page'!$A$1</f>
        <v>North Carolina Central University</v>
      </c>
      <c r="B438" s="91" t="s">
        <v>18</v>
      </c>
      <c r="C438" s="92" t="s">
        <v>28</v>
      </c>
      <c r="D438" s="42" t="s">
        <v>6</v>
      </c>
      <c r="E438" s="42" t="str">
        <f t="shared" si="6"/>
        <v>Academic AffairsGifts &amp; Investments</v>
      </c>
      <c r="F438" s="94">
        <f>VLOOKUP(E438,'Budget Template'!$C:$G,VLOOKUP(C438,'Fund Lookup'!$A$2:$B$5,2,FALSE),FALSE)</f>
        <v>0</v>
      </c>
    </row>
    <row r="439" spans="1:6" x14ac:dyDescent="0.25">
      <c r="A439" t="str">
        <f>'Cover Page'!$A$1</f>
        <v>North Carolina Central University</v>
      </c>
      <c r="B439" s="91" t="s">
        <v>18</v>
      </c>
      <c r="C439" s="92" t="s">
        <v>28</v>
      </c>
      <c r="D439" s="42" t="s">
        <v>7</v>
      </c>
      <c r="E439" s="42" t="str">
        <f t="shared" si="6"/>
        <v>Academic AffairsOther Revenues</v>
      </c>
      <c r="F439" s="94">
        <f>VLOOKUP(E439,'Budget Template'!$C:$G,VLOOKUP(C439,'Fund Lookup'!$A$2:$B$5,2,FALSE),FALSE)</f>
        <v>2474433</v>
      </c>
    </row>
    <row r="440" spans="1:6" x14ac:dyDescent="0.25">
      <c r="A440" t="str">
        <f>'Cover Page'!$A$1</f>
        <v>North Carolina Central University</v>
      </c>
      <c r="B440" s="91" t="s">
        <v>18</v>
      </c>
      <c r="C440" s="92" t="s">
        <v>28</v>
      </c>
      <c r="D440" s="42" t="s">
        <v>10</v>
      </c>
      <c r="E440" s="42" t="str">
        <f t="shared" si="6"/>
        <v>Academic AffairsSalaries and Wages</v>
      </c>
      <c r="F440" s="94">
        <f>VLOOKUP(E440,'Budget Template'!$C:$G,VLOOKUP(C440,'Fund Lookup'!$A$2:$B$5,2,FALSE),FALSE)</f>
        <v>856803</v>
      </c>
    </row>
    <row r="441" spans="1:6" x14ac:dyDescent="0.25">
      <c r="A441" t="str">
        <f>'Cover Page'!$A$1</f>
        <v>North Carolina Central University</v>
      </c>
      <c r="B441" s="91" t="s">
        <v>18</v>
      </c>
      <c r="C441" s="92" t="s">
        <v>28</v>
      </c>
      <c r="D441" s="42" t="s">
        <v>11</v>
      </c>
      <c r="E441" s="42" t="str">
        <f t="shared" si="6"/>
        <v>Academic AffairsStaff Benefits</v>
      </c>
      <c r="F441" s="94">
        <f>VLOOKUP(E441,'Budget Template'!$C:$G,VLOOKUP(C441,'Fund Lookup'!$A$2:$B$5,2,FALSE),FALSE)</f>
        <v>228612</v>
      </c>
    </row>
    <row r="442" spans="1:6" x14ac:dyDescent="0.25">
      <c r="A442" t="str">
        <f>'Cover Page'!$A$1</f>
        <v>North Carolina Central University</v>
      </c>
      <c r="B442" s="91" t="s">
        <v>18</v>
      </c>
      <c r="C442" s="92" t="s">
        <v>28</v>
      </c>
      <c r="D442" s="42" t="s">
        <v>92</v>
      </c>
      <c r="E442" s="42" t="str">
        <f t="shared" si="6"/>
        <v>Academic AffairsServices, Supplies, Materials, &amp; Equip.</v>
      </c>
      <c r="F442" s="94">
        <f>VLOOKUP(E442,'Budget Template'!$C:$G,VLOOKUP(C442,'Fund Lookup'!$A$2:$B$5,2,FALSE),FALSE)</f>
        <v>1383458</v>
      </c>
    </row>
    <row r="443" spans="1:6" x14ac:dyDescent="0.25">
      <c r="A443" t="str">
        <f>'Cover Page'!$A$1</f>
        <v>North Carolina Central University</v>
      </c>
      <c r="B443" s="91" t="s">
        <v>18</v>
      </c>
      <c r="C443" s="92" t="s">
        <v>28</v>
      </c>
      <c r="D443" s="42" t="s">
        <v>13</v>
      </c>
      <c r="E443" s="42" t="str">
        <f t="shared" si="6"/>
        <v>Academic AffairsScholarships &amp; Fellowships</v>
      </c>
      <c r="F443" s="94">
        <f>VLOOKUP(E443,'Budget Template'!$C:$G,VLOOKUP(C443,'Fund Lookup'!$A$2:$B$5,2,FALSE),FALSE)</f>
        <v>4735</v>
      </c>
    </row>
    <row r="444" spans="1:6" x14ac:dyDescent="0.25">
      <c r="A444" t="str">
        <f>'Cover Page'!$A$1</f>
        <v>North Carolina Central University</v>
      </c>
      <c r="B444" s="91" t="s">
        <v>18</v>
      </c>
      <c r="C444" s="92" t="s">
        <v>28</v>
      </c>
      <c r="D444" s="42" t="s">
        <v>29</v>
      </c>
      <c r="E444" s="42" t="str">
        <f t="shared" si="6"/>
        <v>Academic AffairsDebt Service</v>
      </c>
      <c r="F444" s="94">
        <f>VLOOKUP(E444,'Budget Template'!$C:$G,VLOOKUP(C444,'Fund Lookup'!$A$2:$B$5,2,FALSE),FALSE)</f>
        <v>0</v>
      </c>
    </row>
    <row r="445" spans="1:6" x14ac:dyDescent="0.25">
      <c r="A445" t="str">
        <f>'Cover Page'!$A$1</f>
        <v>North Carolina Central University</v>
      </c>
      <c r="B445" s="91" t="s">
        <v>18</v>
      </c>
      <c r="C445" s="92" t="s">
        <v>28</v>
      </c>
      <c r="D445" s="42" t="s">
        <v>12</v>
      </c>
      <c r="E445" s="42" t="str">
        <f t="shared" si="6"/>
        <v>Academic AffairsUtilities</v>
      </c>
      <c r="F445" s="94">
        <f>VLOOKUP(E445,'Budget Template'!$C:$G,VLOOKUP(C445,'Fund Lookup'!$A$2:$B$5,2,FALSE),FALSE)</f>
        <v>0</v>
      </c>
    </row>
    <row r="446" spans="1:6" x14ac:dyDescent="0.25">
      <c r="A446" t="str">
        <f>'Cover Page'!$A$1</f>
        <v>North Carolina Central University</v>
      </c>
      <c r="B446" s="91" t="s">
        <v>18</v>
      </c>
      <c r="C446" s="92" t="s">
        <v>28</v>
      </c>
      <c r="D446" s="42" t="s">
        <v>14</v>
      </c>
      <c r="E446" s="42" t="str">
        <f t="shared" si="6"/>
        <v>Academic AffairsOther Expenses</v>
      </c>
      <c r="F446" s="94">
        <f>VLOOKUP(E446,'Budget Template'!$C:$G,VLOOKUP(C446,'Fund Lookup'!$A$2:$B$5,2,FALSE),FALSE)</f>
        <v>825</v>
      </c>
    </row>
    <row r="447" spans="1:6" x14ac:dyDescent="0.25">
      <c r="A447" t="str">
        <f>'Cover Page'!$A$1</f>
        <v>North Carolina Central University</v>
      </c>
      <c r="B447" s="91" t="s">
        <v>18</v>
      </c>
      <c r="C447" s="92" t="s">
        <v>28</v>
      </c>
      <c r="D447" s="42" t="s">
        <v>35</v>
      </c>
      <c r="E447" s="42" t="str">
        <f t="shared" si="6"/>
        <v>Academic AffairsTransfers In</v>
      </c>
      <c r="F447" s="94">
        <f>VLOOKUP(E447,'Budget Template'!$C:$G,VLOOKUP(C447,'Fund Lookup'!$A$2:$B$5,2,FALSE),FALSE)</f>
        <v>0</v>
      </c>
    </row>
    <row r="448" spans="1:6" x14ac:dyDescent="0.25">
      <c r="A448" t="str">
        <f>'Cover Page'!$A$1</f>
        <v>North Carolina Central University</v>
      </c>
      <c r="B448" s="91" t="s">
        <v>18</v>
      </c>
      <c r="C448" s="92" t="s">
        <v>28</v>
      </c>
      <c r="D448" s="42" t="s">
        <v>93</v>
      </c>
      <c r="E448" s="42" t="str">
        <f t="shared" si="6"/>
        <v>Academic AffairsTransfers Out to Capital</v>
      </c>
      <c r="F448" s="94">
        <f>VLOOKUP(E448,'Budget Template'!$C:$G,VLOOKUP(C448,'Fund Lookup'!$A$2:$B$5,2,FALSE),FALSE)</f>
        <v>0</v>
      </c>
    </row>
    <row r="449" spans="1:6" x14ac:dyDescent="0.25">
      <c r="A449" t="str">
        <f>'Cover Page'!$A$1</f>
        <v>North Carolina Central University</v>
      </c>
      <c r="B449" s="91" t="s">
        <v>18</v>
      </c>
      <c r="C449" s="92" t="s">
        <v>28</v>
      </c>
      <c r="D449" s="42" t="s">
        <v>94</v>
      </c>
      <c r="E449" s="42" t="str">
        <f t="shared" si="6"/>
        <v>Academic AffairsTransfers Out (Other)</v>
      </c>
      <c r="F449" s="94">
        <f>VLOOKUP(E449,'Budget Template'!$C:$G,VLOOKUP(C449,'Fund Lookup'!$A$2:$B$5,2,FALSE),FALSE)</f>
        <v>0</v>
      </c>
    </row>
    <row r="450" spans="1:6" x14ac:dyDescent="0.25">
      <c r="A450" t="str">
        <f>'Cover Page'!$A$1</f>
        <v>North Carolina Central University</v>
      </c>
      <c r="B450" s="91" t="s">
        <v>19</v>
      </c>
      <c r="C450" s="92" t="s">
        <v>0</v>
      </c>
      <c r="D450" s="42" t="s">
        <v>33</v>
      </c>
      <c r="E450" s="42" t="str">
        <f t="shared" si="6"/>
        <v>Student AffairsState Appropriation, Tuition, &amp; Fees</v>
      </c>
      <c r="F450" s="94">
        <f>VLOOKUP(E450,'Budget Template'!$C:$G,VLOOKUP(C450,'Fund Lookup'!$A$2:$B$5,2,FALSE),FALSE)</f>
        <v>1212172</v>
      </c>
    </row>
    <row r="451" spans="1:6" x14ac:dyDescent="0.25">
      <c r="A451" t="str">
        <f>'Cover Page'!$A$1</f>
        <v>North Carolina Central University</v>
      </c>
      <c r="B451" s="91" t="s">
        <v>19</v>
      </c>
      <c r="C451" s="92" t="s">
        <v>0</v>
      </c>
      <c r="D451" s="42" t="s">
        <v>4</v>
      </c>
      <c r="E451" s="42" t="str">
        <f t="shared" ref="E451:E514" si="7">B451&amp;D451</f>
        <v>Student AffairsSales &amp; Services</v>
      </c>
      <c r="F451" s="94">
        <f>VLOOKUP(E451,'Budget Template'!$C:$G,VLOOKUP(C451,'Fund Lookup'!$A$2:$B$5,2,FALSE),FALSE)</f>
        <v>0</v>
      </c>
    </row>
    <row r="452" spans="1:6" x14ac:dyDescent="0.25">
      <c r="A452" t="str">
        <f>'Cover Page'!$A$1</f>
        <v>North Carolina Central University</v>
      </c>
      <c r="B452" s="91" t="s">
        <v>19</v>
      </c>
      <c r="C452" s="92" t="s">
        <v>0</v>
      </c>
      <c r="D452" s="42" t="s">
        <v>30</v>
      </c>
      <c r="E452" s="42" t="str">
        <f t="shared" si="7"/>
        <v>Student AffairsPatient Services</v>
      </c>
      <c r="F452" s="94">
        <f>VLOOKUP(E452,'Budget Template'!$C:$G,VLOOKUP(C452,'Fund Lookup'!$A$2:$B$5,2,FALSE),FALSE)</f>
        <v>0</v>
      </c>
    </row>
    <row r="453" spans="1:6" x14ac:dyDescent="0.25">
      <c r="A453" t="str">
        <f>'Cover Page'!$A$1</f>
        <v>North Carolina Central University</v>
      </c>
      <c r="B453" s="91" t="s">
        <v>19</v>
      </c>
      <c r="C453" s="92" t="s">
        <v>0</v>
      </c>
      <c r="D453" s="42" t="s">
        <v>5</v>
      </c>
      <c r="E453" s="42" t="str">
        <f t="shared" si="7"/>
        <v>Student AffairsContracts &amp; Grants</v>
      </c>
      <c r="F453" s="94">
        <f>VLOOKUP(E453,'Budget Template'!$C:$G,VLOOKUP(C453,'Fund Lookup'!$A$2:$B$5,2,FALSE),FALSE)</f>
        <v>0</v>
      </c>
    </row>
    <row r="454" spans="1:6" x14ac:dyDescent="0.25">
      <c r="A454" t="str">
        <f>'Cover Page'!$A$1</f>
        <v>North Carolina Central University</v>
      </c>
      <c r="B454" s="91" t="s">
        <v>19</v>
      </c>
      <c r="C454" s="92" t="s">
        <v>0</v>
      </c>
      <c r="D454" s="42" t="s">
        <v>6</v>
      </c>
      <c r="E454" s="42" t="str">
        <f t="shared" si="7"/>
        <v>Student AffairsGifts &amp; Investments</v>
      </c>
      <c r="F454" s="94">
        <f>VLOOKUP(E454,'Budget Template'!$C:$G,VLOOKUP(C454,'Fund Lookup'!$A$2:$B$5,2,FALSE),FALSE)</f>
        <v>0</v>
      </c>
    </row>
    <row r="455" spans="1:6" x14ac:dyDescent="0.25">
      <c r="A455" t="str">
        <f>'Cover Page'!$A$1</f>
        <v>North Carolina Central University</v>
      </c>
      <c r="B455" s="91" t="s">
        <v>19</v>
      </c>
      <c r="C455" s="92" t="s">
        <v>0</v>
      </c>
      <c r="D455" s="42" t="s">
        <v>7</v>
      </c>
      <c r="E455" s="42" t="str">
        <f t="shared" si="7"/>
        <v>Student AffairsOther Revenues</v>
      </c>
      <c r="F455" s="94">
        <f>VLOOKUP(E455,'Budget Template'!$C:$G,VLOOKUP(C455,'Fund Lookup'!$A$2:$B$5,2,FALSE),FALSE)</f>
        <v>0</v>
      </c>
    </row>
    <row r="456" spans="1:6" x14ac:dyDescent="0.25">
      <c r="A456" t="str">
        <f>'Cover Page'!$A$1</f>
        <v>North Carolina Central University</v>
      </c>
      <c r="B456" s="91" t="s">
        <v>19</v>
      </c>
      <c r="C456" s="92" t="s">
        <v>0</v>
      </c>
      <c r="D456" s="42" t="s">
        <v>10</v>
      </c>
      <c r="E456" s="42" t="str">
        <f t="shared" si="7"/>
        <v>Student AffairsSalaries and Wages</v>
      </c>
      <c r="F456" s="94">
        <f>VLOOKUP(E456,'Budget Template'!$C:$G,VLOOKUP(C456,'Fund Lookup'!$A$2:$B$5,2,FALSE),FALSE)</f>
        <v>927079</v>
      </c>
    </row>
    <row r="457" spans="1:6" x14ac:dyDescent="0.25">
      <c r="A457" t="str">
        <f>'Cover Page'!$A$1</f>
        <v>North Carolina Central University</v>
      </c>
      <c r="B457" s="91" t="s">
        <v>19</v>
      </c>
      <c r="C457" s="92" t="s">
        <v>0</v>
      </c>
      <c r="D457" s="42" t="s">
        <v>11</v>
      </c>
      <c r="E457" s="42" t="str">
        <f t="shared" si="7"/>
        <v>Student AffairsStaff Benefits</v>
      </c>
      <c r="F457" s="94">
        <f>VLOOKUP(E457,'Budget Template'!$C:$G,VLOOKUP(C457,'Fund Lookup'!$A$2:$B$5,2,FALSE),FALSE)</f>
        <v>199727</v>
      </c>
    </row>
    <row r="458" spans="1:6" x14ac:dyDescent="0.25">
      <c r="A458" t="str">
        <f>'Cover Page'!$A$1</f>
        <v>North Carolina Central University</v>
      </c>
      <c r="B458" s="91" t="s">
        <v>19</v>
      </c>
      <c r="C458" s="92" t="s">
        <v>0</v>
      </c>
      <c r="D458" s="42" t="s">
        <v>92</v>
      </c>
      <c r="E458" s="42" t="str">
        <f t="shared" si="7"/>
        <v>Student AffairsServices, Supplies, Materials, &amp; Equip.</v>
      </c>
      <c r="F458" s="94">
        <f>VLOOKUP(E458,'Budget Template'!$C:$G,VLOOKUP(C458,'Fund Lookup'!$A$2:$B$5,2,FALSE),FALSE)</f>
        <v>85366</v>
      </c>
    </row>
    <row r="459" spans="1:6" x14ac:dyDescent="0.25">
      <c r="A459" t="str">
        <f>'Cover Page'!$A$1</f>
        <v>North Carolina Central University</v>
      </c>
      <c r="B459" s="91" t="s">
        <v>19</v>
      </c>
      <c r="C459" s="92" t="s">
        <v>0</v>
      </c>
      <c r="D459" s="42" t="s">
        <v>13</v>
      </c>
      <c r="E459" s="42" t="str">
        <f t="shared" si="7"/>
        <v>Student AffairsScholarships &amp; Fellowships</v>
      </c>
      <c r="F459" s="94">
        <f>VLOOKUP(E459,'Budget Template'!$C:$G,VLOOKUP(C459,'Fund Lookup'!$A$2:$B$5,2,FALSE),FALSE)</f>
        <v>0</v>
      </c>
    </row>
    <row r="460" spans="1:6" x14ac:dyDescent="0.25">
      <c r="A460" t="str">
        <f>'Cover Page'!$A$1</f>
        <v>North Carolina Central University</v>
      </c>
      <c r="B460" s="91" t="s">
        <v>19</v>
      </c>
      <c r="C460" s="92" t="s">
        <v>0</v>
      </c>
      <c r="D460" s="42" t="s">
        <v>29</v>
      </c>
      <c r="E460" s="42" t="str">
        <f t="shared" si="7"/>
        <v>Student AffairsDebt Service</v>
      </c>
      <c r="F460" s="94">
        <f>VLOOKUP(E460,'Budget Template'!$C:$G,VLOOKUP(C460,'Fund Lookup'!$A$2:$B$5,2,FALSE),FALSE)</f>
        <v>0</v>
      </c>
    </row>
    <row r="461" spans="1:6" x14ac:dyDescent="0.25">
      <c r="A461" t="str">
        <f>'Cover Page'!$A$1</f>
        <v>North Carolina Central University</v>
      </c>
      <c r="B461" s="91" t="s">
        <v>19</v>
      </c>
      <c r="C461" s="92" t="s">
        <v>0</v>
      </c>
      <c r="D461" s="42" t="s">
        <v>12</v>
      </c>
      <c r="E461" s="42" t="str">
        <f t="shared" si="7"/>
        <v>Student AffairsUtilities</v>
      </c>
      <c r="F461" s="94">
        <f>VLOOKUP(E461,'Budget Template'!$C:$G,VLOOKUP(C461,'Fund Lookup'!$A$2:$B$5,2,FALSE),FALSE)</f>
        <v>0</v>
      </c>
    </row>
    <row r="462" spans="1:6" x14ac:dyDescent="0.25">
      <c r="A462" t="str">
        <f>'Cover Page'!$A$1</f>
        <v>North Carolina Central University</v>
      </c>
      <c r="B462" s="91" t="s">
        <v>19</v>
      </c>
      <c r="C462" s="92" t="s">
        <v>0</v>
      </c>
      <c r="D462" s="42" t="s">
        <v>14</v>
      </c>
      <c r="E462" s="42" t="str">
        <f t="shared" si="7"/>
        <v>Student AffairsOther Expenses</v>
      </c>
      <c r="F462" s="94">
        <f>VLOOKUP(E462,'Budget Template'!$C:$G,VLOOKUP(C462,'Fund Lookup'!$A$2:$B$5,2,FALSE),FALSE)</f>
        <v>0</v>
      </c>
    </row>
    <row r="463" spans="1:6" x14ac:dyDescent="0.25">
      <c r="A463" t="str">
        <f>'Cover Page'!$A$1</f>
        <v>North Carolina Central University</v>
      </c>
      <c r="B463" s="91" t="s">
        <v>19</v>
      </c>
      <c r="C463" s="92" t="s">
        <v>0</v>
      </c>
      <c r="D463" s="42" t="s">
        <v>35</v>
      </c>
      <c r="E463" s="42" t="str">
        <f t="shared" si="7"/>
        <v>Student AffairsTransfers In</v>
      </c>
      <c r="F463" s="94">
        <f>VLOOKUP(E463,'Budget Template'!$C:$G,VLOOKUP(C463,'Fund Lookup'!$A$2:$B$5,2,FALSE),FALSE)</f>
        <v>0</v>
      </c>
    </row>
    <row r="464" spans="1:6" x14ac:dyDescent="0.25">
      <c r="A464" t="str">
        <f>'Cover Page'!$A$1</f>
        <v>North Carolina Central University</v>
      </c>
      <c r="B464" s="91" t="s">
        <v>19</v>
      </c>
      <c r="C464" s="92" t="s">
        <v>0</v>
      </c>
      <c r="D464" s="42" t="s">
        <v>93</v>
      </c>
      <c r="E464" s="42" t="str">
        <f t="shared" si="7"/>
        <v>Student AffairsTransfers Out to Capital</v>
      </c>
      <c r="F464" s="94">
        <f>VLOOKUP(E464,'Budget Template'!$C:$G,VLOOKUP(C464,'Fund Lookup'!$A$2:$B$5,2,FALSE),FALSE)</f>
        <v>0</v>
      </c>
    </row>
    <row r="465" spans="1:6" x14ac:dyDescent="0.25">
      <c r="A465" t="str">
        <f>'Cover Page'!$A$1</f>
        <v>North Carolina Central University</v>
      </c>
      <c r="B465" s="91" t="s">
        <v>19</v>
      </c>
      <c r="C465" s="92" t="s">
        <v>0</v>
      </c>
      <c r="D465" s="42" t="s">
        <v>94</v>
      </c>
      <c r="E465" s="42" t="str">
        <f t="shared" si="7"/>
        <v>Student AffairsTransfers Out (Other)</v>
      </c>
      <c r="F465" s="94">
        <f>VLOOKUP(E465,'Budget Template'!$C:$G,VLOOKUP(C465,'Fund Lookup'!$A$2:$B$5,2,FALSE),FALSE)</f>
        <v>0</v>
      </c>
    </row>
    <row r="466" spans="1:6" ht="30" x14ac:dyDescent="0.25">
      <c r="A466" t="str">
        <f>'Cover Page'!$A$1</f>
        <v>North Carolina Central University</v>
      </c>
      <c r="B466" s="91" t="s">
        <v>19</v>
      </c>
      <c r="C466" s="92" t="s">
        <v>32</v>
      </c>
      <c r="D466" s="42" t="s">
        <v>33</v>
      </c>
      <c r="E466" s="42" t="str">
        <f t="shared" si="7"/>
        <v>Student AffairsState Appropriation, Tuition, &amp; Fees</v>
      </c>
      <c r="F466" s="94">
        <f>VLOOKUP(E466,'Budget Template'!$C:$G,VLOOKUP(C466,'Fund Lookup'!$A$2:$B$5,2,FALSE),FALSE)</f>
        <v>1333584</v>
      </c>
    </row>
    <row r="467" spans="1:6" ht="30" x14ac:dyDescent="0.25">
      <c r="A467" t="str">
        <f>'Cover Page'!$A$1</f>
        <v>North Carolina Central University</v>
      </c>
      <c r="B467" s="91" t="s">
        <v>19</v>
      </c>
      <c r="C467" s="92" t="s">
        <v>32</v>
      </c>
      <c r="D467" s="42" t="s">
        <v>4</v>
      </c>
      <c r="E467" s="42" t="str">
        <f t="shared" si="7"/>
        <v>Student AffairsSales &amp; Services</v>
      </c>
      <c r="F467" s="94">
        <f>VLOOKUP(E467,'Budget Template'!$C:$G,VLOOKUP(C467,'Fund Lookup'!$A$2:$B$5,2,FALSE),FALSE)</f>
        <v>20840</v>
      </c>
    </row>
    <row r="468" spans="1:6" ht="30" x14ac:dyDescent="0.25">
      <c r="A468" t="str">
        <f>'Cover Page'!$A$1</f>
        <v>North Carolina Central University</v>
      </c>
      <c r="B468" s="91" t="s">
        <v>19</v>
      </c>
      <c r="C468" s="92" t="s">
        <v>32</v>
      </c>
      <c r="D468" s="42" t="s">
        <v>30</v>
      </c>
      <c r="E468" s="42" t="str">
        <f t="shared" si="7"/>
        <v>Student AffairsPatient Services</v>
      </c>
      <c r="F468" s="94">
        <f>VLOOKUP(E468,'Budget Template'!$C:$G,VLOOKUP(C468,'Fund Lookup'!$A$2:$B$5,2,FALSE),FALSE)</f>
        <v>0</v>
      </c>
    </row>
    <row r="469" spans="1:6" ht="30" x14ac:dyDescent="0.25">
      <c r="A469" t="str">
        <f>'Cover Page'!$A$1</f>
        <v>North Carolina Central University</v>
      </c>
      <c r="B469" s="91" t="s">
        <v>19</v>
      </c>
      <c r="C469" s="92" t="s">
        <v>32</v>
      </c>
      <c r="D469" s="42" t="s">
        <v>5</v>
      </c>
      <c r="E469" s="42" t="str">
        <f t="shared" si="7"/>
        <v>Student AffairsContracts &amp; Grants</v>
      </c>
      <c r="F469" s="94">
        <f>VLOOKUP(E469,'Budget Template'!$C:$G,VLOOKUP(C469,'Fund Lookup'!$A$2:$B$5,2,FALSE),FALSE)</f>
        <v>0</v>
      </c>
    </row>
    <row r="470" spans="1:6" ht="30" x14ac:dyDescent="0.25">
      <c r="A470" t="str">
        <f>'Cover Page'!$A$1</f>
        <v>North Carolina Central University</v>
      </c>
      <c r="B470" s="91" t="s">
        <v>19</v>
      </c>
      <c r="C470" s="92" t="s">
        <v>32</v>
      </c>
      <c r="D470" s="42" t="s">
        <v>6</v>
      </c>
      <c r="E470" s="42" t="str">
        <f t="shared" si="7"/>
        <v>Student AffairsGifts &amp; Investments</v>
      </c>
      <c r="F470" s="94">
        <f>VLOOKUP(E470,'Budget Template'!$C:$G,VLOOKUP(C470,'Fund Lookup'!$A$2:$B$5,2,FALSE),FALSE)</f>
        <v>0</v>
      </c>
    </row>
    <row r="471" spans="1:6" ht="30" x14ac:dyDescent="0.25">
      <c r="A471" t="str">
        <f>'Cover Page'!$A$1</f>
        <v>North Carolina Central University</v>
      </c>
      <c r="B471" s="91" t="s">
        <v>19</v>
      </c>
      <c r="C471" s="92" t="s">
        <v>32</v>
      </c>
      <c r="D471" s="42" t="s">
        <v>7</v>
      </c>
      <c r="E471" s="42" t="str">
        <f t="shared" si="7"/>
        <v>Student AffairsOther Revenues</v>
      </c>
      <c r="F471" s="94">
        <f>VLOOKUP(E471,'Budget Template'!$C:$G,VLOOKUP(C471,'Fund Lookup'!$A$2:$B$5,2,FALSE),FALSE)</f>
        <v>0</v>
      </c>
    </row>
    <row r="472" spans="1:6" ht="30" x14ac:dyDescent="0.25">
      <c r="A472" t="str">
        <f>'Cover Page'!$A$1</f>
        <v>North Carolina Central University</v>
      </c>
      <c r="B472" s="91" t="s">
        <v>19</v>
      </c>
      <c r="C472" s="92" t="s">
        <v>32</v>
      </c>
      <c r="D472" s="42" t="s">
        <v>10</v>
      </c>
      <c r="E472" s="42" t="str">
        <f t="shared" si="7"/>
        <v>Student AffairsSalaries and Wages</v>
      </c>
      <c r="F472" s="94">
        <f>VLOOKUP(E472,'Budget Template'!$C:$G,VLOOKUP(C472,'Fund Lookup'!$A$2:$B$5,2,FALSE),FALSE)</f>
        <v>772514</v>
      </c>
    </row>
    <row r="473" spans="1:6" ht="30" x14ac:dyDescent="0.25">
      <c r="A473" t="str">
        <f>'Cover Page'!$A$1</f>
        <v>North Carolina Central University</v>
      </c>
      <c r="B473" s="91" t="s">
        <v>19</v>
      </c>
      <c r="C473" s="92" t="s">
        <v>32</v>
      </c>
      <c r="D473" s="42" t="s">
        <v>11</v>
      </c>
      <c r="E473" s="42" t="str">
        <f t="shared" si="7"/>
        <v>Student AffairsStaff Benefits</v>
      </c>
      <c r="F473" s="94">
        <f>VLOOKUP(E473,'Budget Template'!$C:$G,VLOOKUP(C473,'Fund Lookup'!$A$2:$B$5,2,FALSE),FALSE)</f>
        <v>344166</v>
      </c>
    </row>
    <row r="474" spans="1:6" ht="30" x14ac:dyDescent="0.25">
      <c r="A474" t="str">
        <f>'Cover Page'!$A$1</f>
        <v>North Carolina Central University</v>
      </c>
      <c r="B474" s="91" t="s">
        <v>19</v>
      </c>
      <c r="C474" s="92" t="s">
        <v>32</v>
      </c>
      <c r="D474" s="42" t="s">
        <v>92</v>
      </c>
      <c r="E474" s="42" t="str">
        <f t="shared" si="7"/>
        <v>Student AffairsServices, Supplies, Materials, &amp; Equip.</v>
      </c>
      <c r="F474" s="94">
        <f>VLOOKUP(E474,'Budget Template'!$C:$G,VLOOKUP(C474,'Fund Lookup'!$A$2:$B$5,2,FALSE),FALSE)</f>
        <v>237744</v>
      </c>
    </row>
    <row r="475" spans="1:6" ht="30" x14ac:dyDescent="0.25">
      <c r="A475" t="str">
        <f>'Cover Page'!$A$1</f>
        <v>North Carolina Central University</v>
      </c>
      <c r="B475" s="91" t="s">
        <v>19</v>
      </c>
      <c r="C475" s="92" t="s">
        <v>32</v>
      </c>
      <c r="D475" s="42" t="s">
        <v>13</v>
      </c>
      <c r="E475" s="42" t="str">
        <f t="shared" si="7"/>
        <v>Student AffairsScholarships &amp; Fellowships</v>
      </c>
      <c r="F475" s="94">
        <f>VLOOKUP(E475,'Budget Template'!$C:$G,VLOOKUP(C475,'Fund Lookup'!$A$2:$B$5,2,FALSE),FALSE)</f>
        <v>0</v>
      </c>
    </row>
    <row r="476" spans="1:6" ht="30" x14ac:dyDescent="0.25">
      <c r="A476" t="str">
        <f>'Cover Page'!$A$1</f>
        <v>North Carolina Central University</v>
      </c>
      <c r="B476" s="91" t="s">
        <v>19</v>
      </c>
      <c r="C476" s="92" t="s">
        <v>32</v>
      </c>
      <c r="D476" s="42" t="s">
        <v>29</v>
      </c>
      <c r="E476" s="42" t="str">
        <f t="shared" si="7"/>
        <v>Student AffairsDebt Service</v>
      </c>
      <c r="F476" s="94">
        <f>VLOOKUP(E476,'Budget Template'!$C:$G,VLOOKUP(C476,'Fund Lookup'!$A$2:$B$5,2,FALSE),FALSE)</f>
        <v>0</v>
      </c>
    </row>
    <row r="477" spans="1:6" ht="30" x14ac:dyDescent="0.25">
      <c r="A477" t="str">
        <f>'Cover Page'!$A$1</f>
        <v>North Carolina Central University</v>
      </c>
      <c r="B477" s="91" t="s">
        <v>19</v>
      </c>
      <c r="C477" s="92" t="s">
        <v>32</v>
      </c>
      <c r="D477" s="42" t="s">
        <v>12</v>
      </c>
      <c r="E477" s="42" t="str">
        <f t="shared" si="7"/>
        <v>Student AffairsUtilities</v>
      </c>
      <c r="F477" s="94">
        <f>VLOOKUP(E477,'Budget Template'!$C:$G,VLOOKUP(C477,'Fund Lookup'!$A$2:$B$5,2,FALSE),FALSE)</f>
        <v>0</v>
      </c>
    </row>
    <row r="478" spans="1:6" ht="30" x14ac:dyDescent="0.25">
      <c r="A478" t="str">
        <f>'Cover Page'!$A$1</f>
        <v>North Carolina Central University</v>
      </c>
      <c r="B478" s="91" t="s">
        <v>19</v>
      </c>
      <c r="C478" s="92" t="s">
        <v>32</v>
      </c>
      <c r="D478" s="42" t="s">
        <v>14</v>
      </c>
      <c r="E478" s="42" t="str">
        <f t="shared" si="7"/>
        <v>Student AffairsOther Expenses</v>
      </c>
      <c r="F478" s="94">
        <f>VLOOKUP(E478,'Budget Template'!$C:$G,VLOOKUP(C478,'Fund Lookup'!$A$2:$B$5,2,FALSE),FALSE)</f>
        <v>0</v>
      </c>
    </row>
    <row r="479" spans="1:6" ht="30" x14ac:dyDescent="0.25">
      <c r="A479" t="str">
        <f>'Cover Page'!$A$1</f>
        <v>North Carolina Central University</v>
      </c>
      <c r="B479" s="91" t="s">
        <v>19</v>
      </c>
      <c r="C479" s="92" t="s">
        <v>32</v>
      </c>
      <c r="D479" s="42" t="s">
        <v>35</v>
      </c>
      <c r="E479" s="42" t="str">
        <f t="shared" si="7"/>
        <v>Student AffairsTransfers In</v>
      </c>
      <c r="F479" s="94">
        <f>VLOOKUP(E479,'Budget Template'!$C:$G,VLOOKUP(C479,'Fund Lookup'!$A$2:$B$5,2,FALSE),FALSE)</f>
        <v>0</v>
      </c>
    </row>
    <row r="480" spans="1:6" ht="30" x14ac:dyDescent="0.25">
      <c r="A480" t="str">
        <f>'Cover Page'!$A$1</f>
        <v>North Carolina Central University</v>
      </c>
      <c r="B480" s="91" t="s">
        <v>19</v>
      </c>
      <c r="C480" s="92" t="s">
        <v>32</v>
      </c>
      <c r="D480" s="42" t="s">
        <v>93</v>
      </c>
      <c r="E480" s="42" t="str">
        <f t="shared" si="7"/>
        <v>Student AffairsTransfers Out to Capital</v>
      </c>
      <c r="F480" s="94">
        <f>VLOOKUP(E480,'Budget Template'!$C:$G,VLOOKUP(C480,'Fund Lookup'!$A$2:$B$5,2,FALSE),FALSE)</f>
        <v>0</v>
      </c>
    </row>
    <row r="481" spans="1:6" ht="30" x14ac:dyDescent="0.25">
      <c r="A481" t="str">
        <f>'Cover Page'!$A$1</f>
        <v>North Carolina Central University</v>
      </c>
      <c r="B481" s="91" t="s">
        <v>19</v>
      </c>
      <c r="C481" s="92" t="s">
        <v>32</v>
      </c>
      <c r="D481" s="42" t="s">
        <v>94</v>
      </c>
      <c r="E481" s="42" t="str">
        <f t="shared" si="7"/>
        <v>Student AffairsTransfers Out (Other)</v>
      </c>
      <c r="F481" s="94">
        <f>VLOOKUP(E481,'Budget Template'!$C:$G,VLOOKUP(C481,'Fund Lookup'!$A$2:$B$5,2,FALSE),FALSE)</f>
        <v>0</v>
      </c>
    </row>
    <row r="482" spans="1:6" x14ac:dyDescent="0.25">
      <c r="A482" t="str">
        <f>'Cover Page'!$A$1</f>
        <v>North Carolina Central University</v>
      </c>
      <c r="B482" s="91" t="s">
        <v>19</v>
      </c>
      <c r="C482" s="92" t="s">
        <v>86</v>
      </c>
      <c r="D482" s="42" t="s">
        <v>33</v>
      </c>
      <c r="E482" s="42" t="str">
        <f t="shared" si="7"/>
        <v>Student AffairsState Appropriation, Tuition, &amp; Fees</v>
      </c>
      <c r="F482" s="94">
        <f>VLOOKUP(E482,'Budget Template'!$C:$G,VLOOKUP(C482,'Fund Lookup'!$A$2:$B$5,2,FALSE),FALSE)</f>
        <v>0</v>
      </c>
    </row>
    <row r="483" spans="1:6" x14ac:dyDescent="0.25">
      <c r="A483" t="str">
        <f>'Cover Page'!$A$1</f>
        <v>North Carolina Central University</v>
      </c>
      <c r="B483" s="91" t="s">
        <v>19</v>
      </c>
      <c r="C483" s="92" t="s">
        <v>86</v>
      </c>
      <c r="D483" s="42" t="s">
        <v>4</v>
      </c>
      <c r="E483" s="42" t="str">
        <f t="shared" si="7"/>
        <v>Student AffairsSales &amp; Services</v>
      </c>
      <c r="F483" s="94">
        <f>VLOOKUP(E483,'Budget Template'!$C:$G,VLOOKUP(C483,'Fund Lookup'!$A$2:$B$5,2,FALSE),FALSE)</f>
        <v>0</v>
      </c>
    </row>
    <row r="484" spans="1:6" x14ac:dyDescent="0.25">
      <c r="A484" t="str">
        <f>'Cover Page'!$A$1</f>
        <v>North Carolina Central University</v>
      </c>
      <c r="B484" s="91" t="s">
        <v>19</v>
      </c>
      <c r="C484" s="92" t="s">
        <v>86</v>
      </c>
      <c r="D484" s="42" t="s">
        <v>30</v>
      </c>
      <c r="E484" s="42" t="str">
        <f t="shared" si="7"/>
        <v>Student AffairsPatient Services</v>
      </c>
      <c r="F484" s="94">
        <f>VLOOKUP(E484,'Budget Template'!$C:$G,VLOOKUP(C484,'Fund Lookup'!$A$2:$B$5,2,FALSE),FALSE)</f>
        <v>0</v>
      </c>
    </row>
    <row r="485" spans="1:6" x14ac:dyDescent="0.25">
      <c r="A485" t="str">
        <f>'Cover Page'!$A$1</f>
        <v>North Carolina Central University</v>
      </c>
      <c r="B485" s="91" t="s">
        <v>19</v>
      </c>
      <c r="C485" s="92" t="s">
        <v>86</v>
      </c>
      <c r="D485" s="42" t="s">
        <v>5</v>
      </c>
      <c r="E485" s="42" t="str">
        <f t="shared" si="7"/>
        <v>Student AffairsContracts &amp; Grants</v>
      </c>
      <c r="F485" s="94">
        <f>VLOOKUP(E485,'Budget Template'!$C:$G,VLOOKUP(C485,'Fund Lookup'!$A$2:$B$5,2,FALSE),FALSE)</f>
        <v>0</v>
      </c>
    </row>
    <row r="486" spans="1:6" x14ac:dyDescent="0.25">
      <c r="A486" t="str">
        <f>'Cover Page'!$A$1</f>
        <v>North Carolina Central University</v>
      </c>
      <c r="B486" s="91" t="s">
        <v>19</v>
      </c>
      <c r="C486" s="92" t="s">
        <v>86</v>
      </c>
      <c r="D486" s="42" t="s">
        <v>6</v>
      </c>
      <c r="E486" s="42" t="str">
        <f t="shared" si="7"/>
        <v>Student AffairsGifts &amp; Investments</v>
      </c>
      <c r="F486" s="94">
        <f>VLOOKUP(E486,'Budget Template'!$C:$G,VLOOKUP(C486,'Fund Lookup'!$A$2:$B$5,2,FALSE),FALSE)</f>
        <v>0</v>
      </c>
    </row>
    <row r="487" spans="1:6" x14ac:dyDescent="0.25">
      <c r="A487" t="str">
        <f>'Cover Page'!$A$1</f>
        <v>North Carolina Central University</v>
      </c>
      <c r="B487" s="91" t="s">
        <v>19</v>
      </c>
      <c r="C487" s="92" t="s">
        <v>86</v>
      </c>
      <c r="D487" s="42" t="s">
        <v>7</v>
      </c>
      <c r="E487" s="42" t="str">
        <f t="shared" si="7"/>
        <v>Student AffairsOther Revenues</v>
      </c>
      <c r="F487" s="94">
        <f>VLOOKUP(E487,'Budget Template'!$C:$G,VLOOKUP(C487,'Fund Lookup'!$A$2:$B$5,2,FALSE),FALSE)</f>
        <v>0</v>
      </c>
    </row>
    <row r="488" spans="1:6" x14ac:dyDescent="0.25">
      <c r="A488" t="str">
        <f>'Cover Page'!$A$1</f>
        <v>North Carolina Central University</v>
      </c>
      <c r="B488" s="91" t="s">
        <v>19</v>
      </c>
      <c r="C488" s="92" t="s">
        <v>86</v>
      </c>
      <c r="D488" s="42" t="s">
        <v>10</v>
      </c>
      <c r="E488" s="42" t="str">
        <f t="shared" si="7"/>
        <v>Student AffairsSalaries and Wages</v>
      </c>
      <c r="F488" s="94">
        <f>VLOOKUP(E488,'Budget Template'!$C:$G,VLOOKUP(C488,'Fund Lookup'!$A$2:$B$5,2,FALSE),FALSE)</f>
        <v>0</v>
      </c>
    </row>
    <row r="489" spans="1:6" x14ac:dyDescent="0.25">
      <c r="A489" t="str">
        <f>'Cover Page'!$A$1</f>
        <v>North Carolina Central University</v>
      </c>
      <c r="B489" s="91" t="s">
        <v>19</v>
      </c>
      <c r="C489" s="92" t="s">
        <v>86</v>
      </c>
      <c r="D489" s="42" t="s">
        <v>11</v>
      </c>
      <c r="E489" s="42" t="str">
        <f t="shared" si="7"/>
        <v>Student AffairsStaff Benefits</v>
      </c>
      <c r="F489" s="94">
        <f>VLOOKUP(E489,'Budget Template'!$C:$G,VLOOKUP(C489,'Fund Lookup'!$A$2:$B$5,2,FALSE),FALSE)</f>
        <v>0</v>
      </c>
    </row>
    <row r="490" spans="1:6" x14ac:dyDescent="0.25">
      <c r="A490" t="str">
        <f>'Cover Page'!$A$1</f>
        <v>North Carolina Central University</v>
      </c>
      <c r="B490" s="91" t="s">
        <v>19</v>
      </c>
      <c r="C490" s="92" t="s">
        <v>86</v>
      </c>
      <c r="D490" s="42" t="s">
        <v>92</v>
      </c>
      <c r="E490" s="42" t="str">
        <f t="shared" si="7"/>
        <v>Student AffairsServices, Supplies, Materials, &amp; Equip.</v>
      </c>
      <c r="F490" s="94">
        <f>VLOOKUP(E490,'Budget Template'!$C:$G,VLOOKUP(C490,'Fund Lookup'!$A$2:$B$5,2,FALSE),FALSE)</f>
        <v>7956</v>
      </c>
    </row>
    <row r="491" spans="1:6" x14ac:dyDescent="0.25">
      <c r="A491" t="str">
        <f>'Cover Page'!$A$1</f>
        <v>North Carolina Central University</v>
      </c>
      <c r="B491" s="91" t="s">
        <v>19</v>
      </c>
      <c r="C491" s="92" t="s">
        <v>86</v>
      </c>
      <c r="D491" s="42" t="s">
        <v>13</v>
      </c>
      <c r="E491" s="42" t="str">
        <f t="shared" si="7"/>
        <v>Student AffairsScholarships &amp; Fellowships</v>
      </c>
      <c r="F491" s="94">
        <f>VLOOKUP(E491,'Budget Template'!$C:$G,VLOOKUP(C491,'Fund Lookup'!$A$2:$B$5,2,FALSE),FALSE)</f>
        <v>0</v>
      </c>
    </row>
    <row r="492" spans="1:6" x14ac:dyDescent="0.25">
      <c r="A492" t="str">
        <f>'Cover Page'!$A$1</f>
        <v>North Carolina Central University</v>
      </c>
      <c r="B492" s="91" t="s">
        <v>19</v>
      </c>
      <c r="C492" s="92" t="s">
        <v>86</v>
      </c>
      <c r="D492" s="42" t="s">
        <v>29</v>
      </c>
      <c r="E492" s="42" t="str">
        <f t="shared" si="7"/>
        <v>Student AffairsDebt Service</v>
      </c>
      <c r="F492" s="94">
        <f>VLOOKUP(E492,'Budget Template'!$C:$G,VLOOKUP(C492,'Fund Lookup'!$A$2:$B$5,2,FALSE),FALSE)</f>
        <v>0</v>
      </c>
    </row>
    <row r="493" spans="1:6" x14ac:dyDescent="0.25">
      <c r="A493" t="str">
        <f>'Cover Page'!$A$1</f>
        <v>North Carolina Central University</v>
      </c>
      <c r="B493" s="91" t="s">
        <v>19</v>
      </c>
      <c r="C493" s="92" t="s">
        <v>86</v>
      </c>
      <c r="D493" s="42" t="s">
        <v>12</v>
      </c>
      <c r="E493" s="42" t="str">
        <f t="shared" si="7"/>
        <v>Student AffairsUtilities</v>
      </c>
      <c r="F493" s="94">
        <f>VLOOKUP(E493,'Budget Template'!$C:$G,VLOOKUP(C493,'Fund Lookup'!$A$2:$B$5,2,FALSE),FALSE)</f>
        <v>0</v>
      </c>
    </row>
    <row r="494" spans="1:6" x14ac:dyDescent="0.25">
      <c r="A494" t="str">
        <f>'Cover Page'!$A$1</f>
        <v>North Carolina Central University</v>
      </c>
      <c r="B494" s="91" t="s">
        <v>19</v>
      </c>
      <c r="C494" s="92" t="s">
        <v>86</v>
      </c>
      <c r="D494" s="42" t="s">
        <v>14</v>
      </c>
      <c r="E494" s="42" t="str">
        <f t="shared" si="7"/>
        <v>Student AffairsOther Expenses</v>
      </c>
      <c r="F494" s="94">
        <f>VLOOKUP(E494,'Budget Template'!$C:$G,VLOOKUP(C494,'Fund Lookup'!$A$2:$B$5,2,FALSE),FALSE)</f>
        <v>0</v>
      </c>
    </row>
    <row r="495" spans="1:6" x14ac:dyDescent="0.25">
      <c r="A495" t="str">
        <f>'Cover Page'!$A$1</f>
        <v>North Carolina Central University</v>
      </c>
      <c r="B495" s="91" t="s">
        <v>19</v>
      </c>
      <c r="C495" s="92" t="s">
        <v>86</v>
      </c>
      <c r="D495" s="42" t="s">
        <v>35</v>
      </c>
      <c r="E495" s="42" t="str">
        <f t="shared" si="7"/>
        <v>Student AffairsTransfers In</v>
      </c>
      <c r="F495" s="94">
        <f>VLOOKUP(E495,'Budget Template'!$C:$G,VLOOKUP(C495,'Fund Lookup'!$A$2:$B$5,2,FALSE),FALSE)</f>
        <v>0</v>
      </c>
    </row>
    <row r="496" spans="1:6" x14ac:dyDescent="0.25">
      <c r="A496" t="str">
        <f>'Cover Page'!$A$1</f>
        <v>North Carolina Central University</v>
      </c>
      <c r="B496" s="91" t="s">
        <v>19</v>
      </c>
      <c r="C496" s="92" t="s">
        <v>86</v>
      </c>
      <c r="D496" s="42" t="s">
        <v>93</v>
      </c>
      <c r="E496" s="42" t="str">
        <f t="shared" si="7"/>
        <v>Student AffairsTransfers Out to Capital</v>
      </c>
      <c r="F496" s="94">
        <f>VLOOKUP(E496,'Budget Template'!$C:$G,VLOOKUP(C496,'Fund Lookup'!$A$2:$B$5,2,FALSE),FALSE)</f>
        <v>0</v>
      </c>
    </row>
    <row r="497" spans="1:6" x14ac:dyDescent="0.25">
      <c r="A497" t="str">
        <f>'Cover Page'!$A$1</f>
        <v>North Carolina Central University</v>
      </c>
      <c r="B497" s="91" t="s">
        <v>19</v>
      </c>
      <c r="C497" s="92" t="s">
        <v>86</v>
      </c>
      <c r="D497" s="42" t="s">
        <v>94</v>
      </c>
      <c r="E497" s="42" t="str">
        <f t="shared" si="7"/>
        <v>Student AffairsTransfers Out (Other)</v>
      </c>
      <c r="F497" s="94">
        <f>VLOOKUP(E497,'Budget Template'!$C:$G,VLOOKUP(C497,'Fund Lookup'!$A$2:$B$5,2,FALSE),FALSE)</f>
        <v>0</v>
      </c>
    </row>
    <row r="498" spans="1:6" x14ac:dyDescent="0.25">
      <c r="A498" t="str">
        <f>'Cover Page'!$A$1</f>
        <v>North Carolina Central University</v>
      </c>
      <c r="B498" s="91" t="s">
        <v>19</v>
      </c>
      <c r="C498" s="92" t="s">
        <v>28</v>
      </c>
      <c r="D498" s="42" t="s">
        <v>33</v>
      </c>
      <c r="E498" s="42" t="str">
        <f t="shared" si="7"/>
        <v>Student AffairsState Appropriation, Tuition, &amp; Fees</v>
      </c>
      <c r="F498" s="94">
        <f>VLOOKUP(E498,'Budget Template'!$C:$G,VLOOKUP(C498,'Fund Lookup'!$A$2:$B$5,2,FALSE),FALSE)</f>
        <v>390000</v>
      </c>
    </row>
    <row r="499" spans="1:6" x14ac:dyDescent="0.25">
      <c r="A499" t="str">
        <f>'Cover Page'!$A$1</f>
        <v>North Carolina Central University</v>
      </c>
      <c r="B499" s="91" t="s">
        <v>19</v>
      </c>
      <c r="C499" s="92" t="s">
        <v>28</v>
      </c>
      <c r="D499" s="42" t="s">
        <v>4</v>
      </c>
      <c r="E499" s="42" t="str">
        <f t="shared" si="7"/>
        <v>Student AffairsSales &amp; Services</v>
      </c>
      <c r="F499" s="94">
        <f>VLOOKUP(E499,'Budget Template'!$C:$G,VLOOKUP(C499,'Fund Lookup'!$A$2:$B$5,2,FALSE),FALSE)</f>
        <v>100000</v>
      </c>
    </row>
    <row r="500" spans="1:6" x14ac:dyDescent="0.25">
      <c r="A500" t="str">
        <f>'Cover Page'!$A$1</f>
        <v>North Carolina Central University</v>
      </c>
      <c r="B500" s="91" t="s">
        <v>19</v>
      </c>
      <c r="C500" s="92" t="s">
        <v>28</v>
      </c>
      <c r="D500" s="42" t="s">
        <v>30</v>
      </c>
      <c r="E500" s="42" t="str">
        <f t="shared" si="7"/>
        <v>Student AffairsPatient Services</v>
      </c>
      <c r="F500" s="94">
        <f>VLOOKUP(E500,'Budget Template'!$C:$G,VLOOKUP(C500,'Fund Lookup'!$A$2:$B$5,2,FALSE),FALSE)</f>
        <v>0</v>
      </c>
    </row>
    <row r="501" spans="1:6" x14ac:dyDescent="0.25">
      <c r="A501" t="str">
        <f>'Cover Page'!$A$1</f>
        <v>North Carolina Central University</v>
      </c>
      <c r="B501" s="91" t="s">
        <v>19</v>
      </c>
      <c r="C501" s="92" t="s">
        <v>28</v>
      </c>
      <c r="D501" s="42" t="s">
        <v>5</v>
      </c>
      <c r="E501" s="42" t="str">
        <f t="shared" si="7"/>
        <v>Student AffairsContracts &amp; Grants</v>
      </c>
      <c r="F501" s="94">
        <f>VLOOKUP(E501,'Budget Template'!$C:$G,VLOOKUP(C501,'Fund Lookup'!$A$2:$B$5,2,FALSE),FALSE)</f>
        <v>0</v>
      </c>
    </row>
    <row r="502" spans="1:6" x14ac:dyDescent="0.25">
      <c r="A502" t="str">
        <f>'Cover Page'!$A$1</f>
        <v>North Carolina Central University</v>
      </c>
      <c r="B502" s="91" t="s">
        <v>19</v>
      </c>
      <c r="C502" s="92" t="s">
        <v>28</v>
      </c>
      <c r="D502" s="42" t="s">
        <v>6</v>
      </c>
      <c r="E502" s="42" t="str">
        <f t="shared" si="7"/>
        <v>Student AffairsGifts &amp; Investments</v>
      </c>
      <c r="F502" s="94">
        <f>VLOOKUP(E502,'Budget Template'!$C:$G,VLOOKUP(C502,'Fund Lookup'!$A$2:$B$5,2,FALSE),FALSE)</f>
        <v>0</v>
      </c>
    </row>
    <row r="503" spans="1:6" x14ac:dyDescent="0.25">
      <c r="A503" t="str">
        <f>'Cover Page'!$A$1</f>
        <v>North Carolina Central University</v>
      </c>
      <c r="B503" s="91" t="s">
        <v>19</v>
      </c>
      <c r="C503" s="92" t="s">
        <v>28</v>
      </c>
      <c r="D503" s="42" t="s">
        <v>7</v>
      </c>
      <c r="E503" s="42" t="str">
        <f t="shared" si="7"/>
        <v>Student AffairsOther Revenues</v>
      </c>
      <c r="F503" s="94">
        <f>VLOOKUP(E503,'Budget Template'!$C:$G,VLOOKUP(C503,'Fund Lookup'!$A$2:$B$5,2,FALSE),FALSE)</f>
        <v>353100</v>
      </c>
    </row>
    <row r="504" spans="1:6" x14ac:dyDescent="0.25">
      <c r="A504" t="str">
        <f>'Cover Page'!$A$1</f>
        <v>North Carolina Central University</v>
      </c>
      <c r="B504" s="91" t="s">
        <v>19</v>
      </c>
      <c r="C504" s="92" t="s">
        <v>28</v>
      </c>
      <c r="D504" s="42" t="s">
        <v>10</v>
      </c>
      <c r="E504" s="42" t="str">
        <f t="shared" si="7"/>
        <v>Student AffairsSalaries and Wages</v>
      </c>
      <c r="F504" s="94">
        <f>VLOOKUP(E504,'Budget Template'!$C:$G,VLOOKUP(C504,'Fund Lookup'!$A$2:$B$5,2,FALSE),FALSE)</f>
        <v>62061</v>
      </c>
    </row>
    <row r="505" spans="1:6" x14ac:dyDescent="0.25">
      <c r="A505" t="str">
        <f>'Cover Page'!$A$1</f>
        <v>North Carolina Central University</v>
      </c>
      <c r="B505" s="91" t="s">
        <v>19</v>
      </c>
      <c r="C505" s="92" t="s">
        <v>28</v>
      </c>
      <c r="D505" s="42" t="s">
        <v>11</v>
      </c>
      <c r="E505" s="42" t="str">
        <f t="shared" si="7"/>
        <v>Student AffairsStaff Benefits</v>
      </c>
      <c r="F505" s="94">
        <f>VLOOKUP(E505,'Budget Template'!$C:$G,VLOOKUP(C505,'Fund Lookup'!$A$2:$B$5,2,FALSE),FALSE)</f>
        <v>0</v>
      </c>
    </row>
    <row r="506" spans="1:6" x14ac:dyDescent="0.25">
      <c r="A506" t="str">
        <f>'Cover Page'!$A$1</f>
        <v>North Carolina Central University</v>
      </c>
      <c r="B506" s="91" t="s">
        <v>19</v>
      </c>
      <c r="C506" s="92" t="s">
        <v>28</v>
      </c>
      <c r="D506" s="42" t="s">
        <v>92</v>
      </c>
      <c r="E506" s="42" t="str">
        <f t="shared" si="7"/>
        <v>Student AffairsServices, Supplies, Materials, &amp; Equip.</v>
      </c>
      <c r="F506" s="94">
        <f>VLOOKUP(E506,'Budget Template'!$C:$G,VLOOKUP(C506,'Fund Lookup'!$A$2:$B$5,2,FALSE),FALSE)</f>
        <v>776649</v>
      </c>
    </row>
    <row r="507" spans="1:6" x14ac:dyDescent="0.25">
      <c r="A507" t="str">
        <f>'Cover Page'!$A$1</f>
        <v>North Carolina Central University</v>
      </c>
      <c r="B507" s="91" t="s">
        <v>19</v>
      </c>
      <c r="C507" s="92" t="s">
        <v>28</v>
      </c>
      <c r="D507" s="42" t="s">
        <v>13</v>
      </c>
      <c r="E507" s="42" t="str">
        <f t="shared" si="7"/>
        <v>Student AffairsScholarships &amp; Fellowships</v>
      </c>
      <c r="F507" s="94">
        <f>VLOOKUP(E507,'Budget Template'!$C:$G,VLOOKUP(C507,'Fund Lookup'!$A$2:$B$5,2,FALSE),FALSE)</f>
        <v>0</v>
      </c>
    </row>
    <row r="508" spans="1:6" x14ac:dyDescent="0.25">
      <c r="A508" t="str">
        <f>'Cover Page'!$A$1</f>
        <v>North Carolina Central University</v>
      </c>
      <c r="B508" s="91" t="s">
        <v>19</v>
      </c>
      <c r="C508" s="92" t="s">
        <v>28</v>
      </c>
      <c r="D508" s="42" t="s">
        <v>29</v>
      </c>
      <c r="E508" s="42" t="str">
        <f t="shared" si="7"/>
        <v>Student AffairsDebt Service</v>
      </c>
      <c r="F508" s="94">
        <f>VLOOKUP(E508,'Budget Template'!$C:$G,VLOOKUP(C508,'Fund Lookup'!$A$2:$B$5,2,FALSE),FALSE)</f>
        <v>0</v>
      </c>
    </row>
    <row r="509" spans="1:6" x14ac:dyDescent="0.25">
      <c r="A509" t="str">
        <f>'Cover Page'!$A$1</f>
        <v>North Carolina Central University</v>
      </c>
      <c r="B509" s="91" t="s">
        <v>19</v>
      </c>
      <c r="C509" s="92" t="s">
        <v>28</v>
      </c>
      <c r="D509" s="42" t="s">
        <v>12</v>
      </c>
      <c r="E509" s="42" t="str">
        <f t="shared" si="7"/>
        <v>Student AffairsUtilities</v>
      </c>
      <c r="F509" s="94">
        <f>VLOOKUP(E509,'Budget Template'!$C:$G,VLOOKUP(C509,'Fund Lookup'!$A$2:$B$5,2,FALSE),FALSE)</f>
        <v>0</v>
      </c>
    </row>
    <row r="510" spans="1:6" x14ac:dyDescent="0.25">
      <c r="A510" t="str">
        <f>'Cover Page'!$A$1</f>
        <v>North Carolina Central University</v>
      </c>
      <c r="B510" s="91" t="s">
        <v>19</v>
      </c>
      <c r="C510" s="92" t="s">
        <v>28</v>
      </c>
      <c r="D510" s="42" t="s">
        <v>14</v>
      </c>
      <c r="E510" s="42" t="str">
        <f t="shared" si="7"/>
        <v>Student AffairsOther Expenses</v>
      </c>
      <c r="F510" s="94">
        <f>VLOOKUP(E510,'Budget Template'!$C:$G,VLOOKUP(C510,'Fund Lookup'!$A$2:$B$5,2,FALSE),FALSE)</f>
        <v>2990</v>
      </c>
    </row>
    <row r="511" spans="1:6" x14ac:dyDescent="0.25">
      <c r="A511" t="str">
        <f>'Cover Page'!$A$1</f>
        <v>North Carolina Central University</v>
      </c>
      <c r="B511" s="91" t="s">
        <v>19</v>
      </c>
      <c r="C511" s="92" t="s">
        <v>28</v>
      </c>
      <c r="D511" s="42" t="s">
        <v>35</v>
      </c>
      <c r="E511" s="42" t="str">
        <f t="shared" si="7"/>
        <v>Student AffairsTransfers In</v>
      </c>
      <c r="F511" s="94">
        <f>VLOOKUP(E511,'Budget Template'!$C:$G,VLOOKUP(C511,'Fund Lookup'!$A$2:$B$5,2,FALSE),FALSE)</f>
        <v>0</v>
      </c>
    </row>
    <row r="512" spans="1:6" x14ac:dyDescent="0.25">
      <c r="A512" t="str">
        <f>'Cover Page'!$A$1</f>
        <v>North Carolina Central University</v>
      </c>
      <c r="B512" s="91" t="s">
        <v>19</v>
      </c>
      <c r="C512" s="92" t="s">
        <v>28</v>
      </c>
      <c r="D512" s="42" t="s">
        <v>93</v>
      </c>
      <c r="E512" s="42" t="str">
        <f t="shared" si="7"/>
        <v>Student AffairsTransfers Out to Capital</v>
      </c>
      <c r="F512" s="94">
        <f>VLOOKUP(E512,'Budget Template'!$C:$G,VLOOKUP(C512,'Fund Lookup'!$A$2:$B$5,2,FALSE),FALSE)</f>
        <v>0</v>
      </c>
    </row>
    <row r="513" spans="1:6" x14ac:dyDescent="0.25">
      <c r="A513" t="str">
        <f>'Cover Page'!$A$1</f>
        <v>North Carolina Central University</v>
      </c>
      <c r="B513" s="91" t="s">
        <v>19</v>
      </c>
      <c r="C513" s="92" t="s">
        <v>28</v>
      </c>
      <c r="D513" s="42" t="s">
        <v>94</v>
      </c>
      <c r="E513" s="42" t="str">
        <f t="shared" si="7"/>
        <v>Student AffairsTransfers Out (Other)</v>
      </c>
      <c r="F513" s="94">
        <f>VLOOKUP(E513,'Budget Template'!$C:$G,VLOOKUP(C513,'Fund Lookup'!$A$2:$B$5,2,FALSE),FALSE)</f>
        <v>1400</v>
      </c>
    </row>
    <row r="514" spans="1:6" x14ac:dyDescent="0.25">
      <c r="A514" t="str">
        <f>'Cover Page'!$A$1</f>
        <v>North Carolina Central University</v>
      </c>
      <c r="B514" s="91" t="s">
        <v>44</v>
      </c>
      <c r="C514" s="92" t="s">
        <v>0</v>
      </c>
      <c r="D514" s="42" t="s">
        <v>33</v>
      </c>
      <c r="E514" s="42" t="str">
        <f t="shared" si="7"/>
        <v>Financial AidState Appropriation, Tuition, &amp; Fees</v>
      </c>
      <c r="F514" s="94">
        <f>VLOOKUP(E514,'Budget Template'!$C:$G,VLOOKUP(C514,'Fund Lookup'!$A$2:$B$5,2,FALSE),FALSE)</f>
        <v>8029359</v>
      </c>
    </row>
    <row r="515" spans="1:6" x14ac:dyDescent="0.25">
      <c r="A515" t="str">
        <f>'Cover Page'!$A$1</f>
        <v>North Carolina Central University</v>
      </c>
      <c r="B515" s="91" t="s">
        <v>44</v>
      </c>
      <c r="C515" s="92" t="s">
        <v>0</v>
      </c>
      <c r="D515" s="42" t="s">
        <v>4</v>
      </c>
      <c r="E515" s="42" t="str">
        <f t="shared" ref="E515:E578" si="8">B515&amp;D515</f>
        <v>Financial AidSales &amp; Services</v>
      </c>
      <c r="F515" s="94">
        <f>VLOOKUP(E515,'Budget Template'!$C:$G,VLOOKUP(C515,'Fund Lookup'!$A$2:$B$5,2,FALSE),FALSE)</f>
        <v>0</v>
      </c>
    </row>
    <row r="516" spans="1:6" x14ac:dyDescent="0.25">
      <c r="A516" t="str">
        <f>'Cover Page'!$A$1</f>
        <v>North Carolina Central University</v>
      </c>
      <c r="B516" s="91" t="s">
        <v>44</v>
      </c>
      <c r="C516" s="92" t="s">
        <v>0</v>
      </c>
      <c r="D516" s="42" t="s">
        <v>30</v>
      </c>
      <c r="E516" s="42" t="str">
        <f t="shared" si="8"/>
        <v>Financial AidPatient Services</v>
      </c>
      <c r="F516" s="94">
        <f>VLOOKUP(E516,'Budget Template'!$C:$G,VLOOKUP(C516,'Fund Lookup'!$A$2:$B$5,2,FALSE),FALSE)</f>
        <v>0</v>
      </c>
    </row>
    <row r="517" spans="1:6" x14ac:dyDescent="0.25">
      <c r="A517" t="str">
        <f>'Cover Page'!$A$1</f>
        <v>North Carolina Central University</v>
      </c>
      <c r="B517" s="91" t="s">
        <v>44</v>
      </c>
      <c r="C517" s="92" t="s">
        <v>0</v>
      </c>
      <c r="D517" s="42" t="s">
        <v>5</v>
      </c>
      <c r="E517" s="42" t="str">
        <f t="shared" si="8"/>
        <v>Financial AidContracts &amp; Grants</v>
      </c>
      <c r="F517" s="94">
        <f>VLOOKUP(E517,'Budget Template'!$C:$G,VLOOKUP(C517,'Fund Lookup'!$A$2:$B$5,2,FALSE),FALSE)</f>
        <v>0</v>
      </c>
    </row>
    <row r="518" spans="1:6" x14ac:dyDescent="0.25">
      <c r="A518" t="str">
        <f>'Cover Page'!$A$1</f>
        <v>North Carolina Central University</v>
      </c>
      <c r="B518" s="91" t="s">
        <v>44</v>
      </c>
      <c r="C518" s="92" t="s">
        <v>0</v>
      </c>
      <c r="D518" s="42" t="s">
        <v>6</v>
      </c>
      <c r="E518" s="42" t="str">
        <f t="shared" si="8"/>
        <v>Financial AidGifts &amp; Investments</v>
      </c>
      <c r="F518" s="94">
        <f>VLOOKUP(E518,'Budget Template'!$C:$G,VLOOKUP(C518,'Fund Lookup'!$A$2:$B$5,2,FALSE),FALSE)</f>
        <v>0</v>
      </c>
    </row>
    <row r="519" spans="1:6" x14ac:dyDescent="0.25">
      <c r="A519" t="str">
        <f>'Cover Page'!$A$1</f>
        <v>North Carolina Central University</v>
      </c>
      <c r="B519" s="91" t="s">
        <v>44</v>
      </c>
      <c r="C519" s="92" t="s">
        <v>0</v>
      </c>
      <c r="D519" s="42" t="s">
        <v>7</v>
      </c>
      <c r="E519" s="42" t="str">
        <f t="shared" si="8"/>
        <v>Financial AidOther Revenues</v>
      </c>
      <c r="F519" s="94">
        <f>VLOOKUP(E519,'Budget Template'!$C:$G,VLOOKUP(C519,'Fund Lookup'!$A$2:$B$5,2,FALSE),FALSE)</f>
        <v>0</v>
      </c>
    </row>
    <row r="520" spans="1:6" x14ac:dyDescent="0.25">
      <c r="A520" t="str">
        <f>'Cover Page'!$A$1</f>
        <v>North Carolina Central University</v>
      </c>
      <c r="B520" s="91" t="s">
        <v>44</v>
      </c>
      <c r="C520" s="92" t="s">
        <v>0</v>
      </c>
      <c r="D520" s="42" t="s">
        <v>10</v>
      </c>
      <c r="E520" s="42" t="str">
        <f t="shared" si="8"/>
        <v>Financial AidSalaries and Wages</v>
      </c>
      <c r="F520" s="94">
        <f>VLOOKUP(E520,'Budget Template'!$C:$G,VLOOKUP(C520,'Fund Lookup'!$A$2:$B$5,2,FALSE),FALSE)</f>
        <v>1124182</v>
      </c>
    </row>
    <row r="521" spans="1:6" x14ac:dyDescent="0.25">
      <c r="A521" t="str">
        <f>'Cover Page'!$A$1</f>
        <v>North Carolina Central University</v>
      </c>
      <c r="B521" s="91" t="s">
        <v>44</v>
      </c>
      <c r="C521" s="92" t="s">
        <v>0</v>
      </c>
      <c r="D521" s="42" t="s">
        <v>11</v>
      </c>
      <c r="E521" s="42" t="str">
        <f t="shared" si="8"/>
        <v>Financial AidStaff Benefits</v>
      </c>
      <c r="F521" s="94">
        <f>VLOOKUP(E521,'Budget Template'!$C:$G,VLOOKUP(C521,'Fund Lookup'!$A$2:$B$5,2,FALSE),FALSE)</f>
        <v>363651</v>
      </c>
    </row>
    <row r="522" spans="1:6" x14ac:dyDescent="0.25">
      <c r="A522" t="str">
        <f>'Cover Page'!$A$1</f>
        <v>North Carolina Central University</v>
      </c>
      <c r="B522" s="91" t="s">
        <v>44</v>
      </c>
      <c r="C522" s="92" t="s">
        <v>0</v>
      </c>
      <c r="D522" s="42" t="s">
        <v>92</v>
      </c>
      <c r="E522" s="42" t="str">
        <f t="shared" si="8"/>
        <v>Financial AidServices, Supplies, Materials, &amp; Equip.</v>
      </c>
      <c r="F522" s="94">
        <f>VLOOKUP(E522,'Budget Template'!$C:$G,VLOOKUP(C522,'Fund Lookup'!$A$2:$B$5,2,FALSE),FALSE)</f>
        <v>30564</v>
      </c>
    </row>
    <row r="523" spans="1:6" x14ac:dyDescent="0.25">
      <c r="A523" t="str">
        <f>'Cover Page'!$A$1</f>
        <v>North Carolina Central University</v>
      </c>
      <c r="B523" s="91" t="s">
        <v>44</v>
      </c>
      <c r="C523" s="92" t="s">
        <v>0</v>
      </c>
      <c r="D523" s="42" t="s">
        <v>13</v>
      </c>
      <c r="E523" s="42" t="str">
        <f t="shared" si="8"/>
        <v>Financial AidScholarships &amp; Fellowships</v>
      </c>
      <c r="F523" s="94">
        <f>VLOOKUP(E523,'Budget Template'!$C:$G,VLOOKUP(C523,'Fund Lookup'!$A$2:$B$5,2,FALSE),FALSE)</f>
        <v>6510962</v>
      </c>
    </row>
    <row r="524" spans="1:6" x14ac:dyDescent="0.25">
      <c r="A524" t="str">
        <f>'Cover Page'!$A$1</f>
        <v>North Carolina Central University</v>
      </c>
      <c r="B524" s="91" t="s">
        <v>44</v>
      </c>
      <c r="C524" s="92" t="s">
        <v>0</v>
      </c>
      <c r="D524" s="42" t="s">
        <v>29</v>
      </c>
      <c r="E524" s="42" t="str">
        <f t="shared" si="8"/>
        <v>Financial AidDebt Service</v>
      </c>
      <c r="F524" s="94">
        <f>VLOOKUP(E524,'Budget Template'!$C:$G,VLOOKUP(C524,'Fund Lookup'!$A$2:$B$5,2,FALSE),FALSE)</f>
        <v>0</v>
      </c>
    </row>
    <row r="525" spans="1:6" x14ac:dyDescent="0.25">
      <c r="A525" t="str">
        <f>'Cover Page'!$A$1</f>
        <v>North Carolina Central University</v>
      </c>
      <c r="B525" s="91" t="s">
        <v>44</v>
      </c>
      <c r="C525" s="92" t="s">
        <v>0</v>
      </c>
      <c r="D525" s="42" t="s">
        <v>12</v>
      </c>
      <c r="E525" s="42" t="str">
        <f t="shared" si="8"/>
        <v>Financial AidUtilities</v>
      </c>
      <c r="F525" s="94">
        <f>VLOOKUP(E525,'Budget Template'!$C:$G,VLOOKUP(C525,'Fund Lookup'!$A$2:$B$5,2,FALSE),FALSE)</f>
        <v>0</v>
      </c>
    </row>
    <row r="526" spans="1:6" x14ac:dyDescent="0.25">
      <c r="A526" t="str">
        <f>'Cover Page'!$A$1</f>
        <v>North Carolina Central University</v>
      </c>
      <c r="B526" s="91" t="s">
        <v>44</v>
      </c>
      <c r="C526" s="92" t="s">
        <v>0</v>
      </c>
      <c r="D526" s="42" t="s">
        <v>14</v>
      </c>
      <c r="E526" s="42" t="str">
        <f t="shared" si="8"/>
        <v>Financial AidOther Expenses</v>
      </c>
      <c r="F526" s="94">
        <f>VLOOKUP(E526,'Budget Template'!$C:$G,VLOOKUP(C526,'Fund Lookup'!$A$2:$B$5,2,FALSE),FALSE)</f>
        <v>0</v>
      </c>
    </row>
    <row r="527" spans="1:6" x14ac:dyDescent="0.25">
      <c r="A527" t="str">
        <f>'Cover Page'!$A$1</f>
        <v>North Carolina Central University</v>
      </c>
      <c r="B527" s="91" t="s">
        <v>44</v>
      </c>
      <c r="C527" s="92" t="s">
        <v>0</v>
      </c>
      <c r="D527" s="42" t="s">
        <v>35</v>
      </c>
      <c r="E527" s="42" t="str">
        <f t="shared" si="8"/>
        <v>Financial AidTransfers In</v>
      </c>
      <c r="F527" s="94">
        <f>VLOOKUP(E527,'Budget Template'!$C:$G,VLOOKUP(C527,'Fund Lookup'!$A$2:$B$5,2,FALSE),FALSE)</f>
        <v>0</v>
      </c>
    </row>
    <row r="528" spans="1:6" x14ac:dyDescent="0.25">
      <c r="A528" t="str">
        <f>'Cover Page'!$A$1</f>
        <v>North Carolina Central University</v>
      </c>
      <c r="B528" s="91" t="s">
        <v>44</v>
      </c>
      <c r="C528" s="92" t="s">
        <v>0</v>
      </c>
      <c r="D528" s="42" t="s">
        <v>93</v>
      </c>
      <c r="E528" s="42" t="str">
        <f t="shared" si="8"/>
        <v>Financial AidTransfers Out to Capital</v>
      </c>
      <c r="F528" s="94">
        <f>VLOOKUP(E528,'Budget Template'!$C:$G,VLOOKUP(C528,'Fund Lookup'!$A$2:$B$5,2,FALSE),FALSE)</f>
        <v>0</v>
      </c>
    </row>
    <row r="529" spans="1:6" x14ac:dyDescent="0.25">
      <c r="A529" t="str">
        <f>'Cover Page'!$A$1</f>
        <v>North Carolina Central University</v>
      </c>
      <c r="B529" s="91" t="s">
        <v>44</v>
      </c>
      <c r="C529" s="92" t="s">
        <v>0</v>
      </c>
      <c r="D529" s="42" t="s">
        <v>94</v>
      </c>
      <c r="E529" s="42" t="str">
        <f t="shared" si="8"/>
        <v>Financial AidTransfers Out (Other)</v>
      </c>
      <c r="F529" s="94">
        <f>VLOOKUP(E529,'Budget Template'!$C:$G,VLOOKUP(C529,'Fund Lookup'!$A$2:$B$5,2,FALSE),FALSE)</f>
        <v>0</v>
      </c>
    </row>
    <row r="530" spans="1:6" ht="30" x14ac:dyDescent="0.25">
      <c r="A530" t="str">
        <f>'Cover Page'!$A$1</f>
        <v>North Carolina Central University</v>
      </c>
      <c r="B530" s="91" t="s">
        <v>44</v>
      </c>
      <c r="C530" s="92" t="s">
        <v>32</v>
      </c>
      <c r="D530" s="42" t="s">
        <v>33</v>
      </c>
      <c r="E530" s="42" t="str">
        <f t="shared" si="8"/>
        <v>Financial AidState Appropriation, Tuition, &amp; Fees</v>
      </c>
      <c r="F530" s="94">
        <f>VLOOKUP(E530,'Budget Template'!$C:$G,VLOOKUP(C530,'Fund Lookup'!$A$2:$B$5,2,FALSE),FALSE)</f>
        <v>0</v>
      </c>
    </row>
    <row r="531" spans="1:6" ht="30" x14ac:dyDescent="0.25">
      <c r="A531" t="str">
        <f>'Cover Page'!$A$1</f>
        <v>North Carolina Central University</v>
      </c>
      <c r="B531" s="91" t="s">
        <v>44</v>
      </c>
      <c r="C531" s="92" t="s">
        <v>32</v>
      </c>
      <c r="D531" s="42" t="s">
        <v>4</v>
      </c>
      <c r="E531" s="42" t="str">
        <f t="shared" si="8"/>
        <v>Financial AidSales &amp; Services</v>
      </c>
      <c r="F531" s="94">
        <f>VLOOKUP(E531,'Budget Template'!$C:$G,VLOOKUP(C531,'Fund Lookup'!$A$2:$B$5,2,FALSE),FALSE)</f>
        <v>0</v>
      </c>
    </row>
    <row r="532" spans="1:6" ht="30" x14ac:dyDescent="0.25">
      <c r="A532" t="str">
        <f>'Cover Page'!$A$1</f>
        <v>North Carolina Central University</v>
      </c>
      <c r="B532" s="91" t="s">
        <v>44</v>
      </c>
      <c r="C532" s="92" t="s">
        <v>32</v>
      </c>
      <c r="D532" s="42" t="s">
        <v>30</v>
      </c>
      <c r="E532" s="42" t="str">
        <f t="shared" si="8"/>
        <v>Financial AidPatient Services</v>
      </c>
      <c r="F532" s="94">
        <f>VLOOKUP(E532,'Budget Template'!$C:$G,VLOOKUP(C532,'Fund Lookup'!$A$2:$B$5,2,FALSE),FALSE)</f>
        <v>0</v>
      </c>
    </row>
    <row r="533" spans="1:6" ht="30" x14ac:dyDescent="0.25">
      <c r="A533" t="str">
        <f>'Cover Page'!$A$1</f>
        <v>North Carolina Central University</v>
      </c>
      <c r="B533" s="91" t="s">
        <v>44</v>
      </c>
      <c r="C533" s="92" t="s">
        <v>32</v>
      </c>
      <c r="D533" s="42" t="s">
        <v>5</v>
      </c>
      <c r="E533" s="42" t="str">
        <f t="shared" si="8"/>
        <v>Financial AidContracts &amp; Grants</v>
      </c>
      <c r="F533" s="94">
        <f>VLOOKUP(E533,'Budget Template'!$C:$G,VLOOKUP(C533,'Fund Lookup'!$A$2:$B$5,2,FALSE),FALSE)</f>
        <v>0</v>
      </c>
    </row>
    <row r="534" spans="1:6" ht="30" x14ac:dyDescent="0.25">
      <c r="A534" t="str">
        <f>'Cover Page'!$A$1</f>
        <v>North Carolina Central University</v>
      </c>
      <c r="B534" s="91" t="s">
        <v>44</v>
      </c>
      <c r="C534" s="92" t="s">
        <v>32</v>
      </c>
      <c r="D534" s="42" t="s">
        <v>6</v>
      </c>
      <c r="E534" s="42" t="str">
        <f t="shared" si="8"/>
        <v>Financial AidGifts &amp; Investments</v>
      </c>
      <c r="F534" s="94">
        <f>VLOOKUP(E534,'Budget Template'!$C:$G,VLOOKUP(C534,'Fund Lookup'!$A$2:$B$5,2,FALSE),FALSE)</f>
        <v>0</v>
      </c>
    </row>
    <row r="535" spans="1:6" ht="30" x14ac:dyDescent="0.25">
      <c r="A535" t="str">
        <f>'Cover Page'!$A$1</f>
        <v>North Carolina Central University</v>
      </c>
      <c r="B535" s="91" t="s">
        <v>44</v>
      </c>
      <c r="C535" s="92" t="s">
        <v>32</v>
      </c>
      <c r="D535" s="42" t="s">
        <v>7</v>
      </c>
      <c r="E535" s="42" t="str">
        <f t="shared" si="8"/>
        <v>Financial AidOther Revenues</v>
      </c>
      <c r="F535" s="94">
        <f>VLOOKUP(E535,'Budget Template'!$C:$G,VLOOKUP(C535,'Fund Lookup'!$A$2:$B$5,2,FALSE),FALSE)</f>
        <v>0</v>
      </c>
    </row>
    <row r="536" spans="1:6" ht="30" x14ac:dyDescent="0.25">
      <c r="A536" t="str">
        <f>'Cover Page'!$A$1</f>
        <v>North Carolina Central University</v>
      </c>
      <c r="B536" s="91" t="s">
        <v>44</v>
      </c>
      <c r="C536" s="92" t="s">
        <v>32</v>
      </c>
      <c r="D536" s="42" t="s">
        <v>10</v>
      </c>
      <c r="E536" s="42" t="str">
        <f t="shared" si="8"/>
        <v>Financial AidSalaries and Wages</v>
      </c>
      <c r="F536" s="94">
        <f>VLOOKUP(E536,'Budget Template'!$C:$G,VLOOKUP(C536,'Fund Lookup'!$A$2:$B$5,2,FALSE),FALSE)</f>
        <v>0</v>
      </c>
    </row>
    <row r="537" spans="1:6" ht="30" x14ac:dyDescent="0.25">
      <c r="A537" t="str">
        <f>'Cover Page'!$A$1</f>
        <v>North Carolina Central University</v>
      </c>
      <c r="B537" s="91" t="s">
        <v>44</v>
      </c>
      <c r="C537" s="92" t="s">
        <v>32</v>
      </c>
      <c r="D537" s="42" t="s">
        <v>11</v>
      </c>
      <c r="E537" s="42" t="str">
        <f t="shared" si="8"/>
        <v>Financial AidStaff Benefits</v>
      </c>
      <c r="F537" s="94">
        <f>VLOOKUP(E537,'Budget Template'!$C:$G,VLOOKUP(C537,'Fund Lookup'!$A$2:$B$5,2,FALSE),FALSE)</f>
        <v>0</v>
      </c>
    </row>
    <row r="538" spans="1:6" ht="30" x14ac:dyDescent="0.25">
      <c r="A538" t="str">
        <f>'Cover Page'!$A$1</f>
        <v>North Carolina Central University</v>
      </c>
      <c r="B538" s="91" t="s">
        <v>44</v>
      </c>
      <c r="C538" s="92" t="s">
        <v>32</v>
      </c>
      <c r="D538" s="42" t="s">
        <v>92</v>
      </c>
      <c r="E538" s="42" t="str">
        <f t="shared" si="8"/>
        <v>Financial AidServices, Supplies, Materials, &amp; Equip.</v>
      </c>
      <c r="F538" s="94">
        <f>VLOOKUP(E538,'Budget Template'!$C:$G,VLOOKUP(C538,'Fund Lookup'!$A$2:$B$5,2,FALSE),FALSE)</f>
        <v>0</v>
      </c>
    </row>
    <row r="539" spans="1:6" ht="30" x14ac:dyDescent="0.25">
      <c r="A539" t="str">
        <f>'Cover Page'!$A$1</f>
        <v>North Carolina Central University</v>
      </c>
      <c r="B539" s="91" t="s">
        <v>44</v>
      </c>
      <c r="C539" s="92" t="s">
        <v>32</v>
      </c>
      <c r="D539" s="42" t="s">
        <v>13</v>
      </c>
      <c r="E539" s="42" t="str">
        <f t="shared" si="8"/>
        <v>Financial AidScholarships &amp; Fellowships</v>
      </c>
      <c r="F539" s="94">
        <f>VLOOKUP(E539,'Budget Template'!$C:$G,VLOOKUP(C539,'Fund Lookup'!$A$2:$B$5,2,FALSE),FALSE)</f>
        <v>0</v>
      </c>
    </row>
    <row r="540" spans="1:6" ht="30" x14ac:dyDescent="0.25">
      <c r="A540" t="str">
        <f>'Cover Page'!$A$1</f>
        <v>North Carolina Central University</v>
      </c>
      <c r="B540" s="91" t="s">
        <v>44</v>
      </c>
      <c r="C540" s="92" t="s">
        <v>32</v>
      </c>
      <c r="D540" s="42" t="s">
        <v>29</v>
      </c>
      <c r="E540" s="42" t="str">
        <f t="shared" si="8"/>
        <v>Financial AidDebt Service</v>
      </c>
      <c r="F540" s="94">
        <f>VLOOKUP(E540,'Budget Template'!$C:$G,VLOOKUP(C540,'Fund Lookup'!$A$2:$B$5,2,FALSE),FALSE)</f>
        <v>0</v>
      </c>
    </row>
    <row r="541" spans="1:6" ht="30" x14ac:dyDescent="0.25">
      <c r="A541" t="str">
        <f>'Cover Page'!$A$1</f>
        <v>North Carolina Central University</v>
      </c>
      <c r="B541" s="91" t="s">
        <v>44</v>
      </c>
      <c r="C541" s="92" t="s">
        <v>32</v>
      </c>
      <c r="D541" s="42" t="s">
        <v>12</v>
      </c>
      <c r="E541" s="42" t="str">
        <f t="shared" si="8"/>
        <v>Financial AidUtilities</v>
      </c>
      <c r="F541" s="94">
        <f>VLOOKUP(E541,'Budget Template'!$C:$G,VLOOKUP(C541,'Fund Lookup'!$A$2:$B$5,2,FALSE),FALSE)</f>
        <v>0</v>
      </c>
    </row>
    <row r="542" spans="1:6" ht="30" x14ac:dyDescent="0.25">
      <c r="A542" t="str">
        <f>'Cover Page'!$A$1</f>
        <v>North Carolina Central University</v>
      </c>
      <c r="B542" s="91" t="s">
        <v>44</v>
      </c>
      <c r="C542" s="92" t="s">
        <v>32</v>
      </c>
      <c r="D542" s="42" t="s">
        <v>14</v>
      </c>
      <c r="E542" s="42" t="str">
        <f t="shared" si="8"/>
        <v>Financial AidOther Expenses</v>
      </c>
      <c r="F542" s="94">
        <f>VLOOKUP(E542,'Budget Template'!$C:$G,VLOOKUP(C542,'Fund Lookup'!$A$2:$B$5,2,FALSE),FALSE)</f>
        <v>0</v>
      </c>
    </row>
    <row r="543" spans="1:6" ht="30" x14ac:dyDescent="0.25">
      <c r="A543" t="str">
        <f>'Cover Page'!$A$1</f>
        <v>North Carolina Central University</v>
      </c>
      <c r="B543" s="91" t="s">
        <v>44</v>
      </c>
      <c r="C543" s="92" t="s">
        <v>32</v>
      </c>
      <c r="D543" s="42" t="s">
        <v>35</v>
      </c>
      <c r="E543" s="42" t="str">
        <f t="shared" si="8"/>
        <v>Financial AidTransfers In</v>
      </c>
      <c r="F543" s="94">
        <f>VLOOKUP(E543,'Budget Template'!$C:$G,VLOOKUP(C543,'Fund Lookup'!$A$2:$B$5,2,FALSE),FALSE)</f>
        <v>0</v>
      </c>
    </row>
    <row r="544" spans="1:6" ht="30" x14ac:dyDescent="0.25">
      <c r="A544" t="str">
        <f>'Cover Page'!$A$1</f>
        <v>North Carolina Central University</v>
      </c>
      <c r="B544" s="91" t="s">
        <v>44</v>
      </c>
      <c r="C544" s="92" t="s">
        <v>32</v>
      </c>
      <c r="D544" s="42" t="s">
        <v>93</v>
      </c>
      <c r="E544" s="42" t="str">
        <f t="shared" si="8"/>
        <v>Financial AidTransfers Out to Capital</v>
      </c>
      <c r="F544" s="94">
        <f>VLOOKUP(E544,'Budget Template'!$C:$G,VLOOKUP(C544,'Fund Lookup'!$A$2:$B$5,2,FALSE),FALSE)</f>
        <v>0</v>
      </c>
    </row>
    <row r="545" spans="1:6" ht="30" x14ac:dyDescent="0.25">
      <c r="A545" t="str">
        <f>'Cover Page'!$A$1</f>
        <v>North Carolina Central University</v>
      </c>
      <c r="B545" s="91" t="s">
        <v>44</v>
      </c>
      <c r="C545" s="92" t="s">
        <v>32</v>
      </c>
      <c r="D545" s="42" t="s">
        <v>94</v>
      </c>
      <c r="E545" s="42" t="str">
        <f t="shared" si="8"/>
        <v>Financial AidTransfers Out (Other)</v>
      </c>
      <c r="F545" s="94">
        <f>VLOOKUP(E545,'Budget Template'!$C:$G,VLOOKUP(C545,'Fund Lookup'!$A$2:$B$5,2,FALSE),FALSE)</f>
        <v>0</v>
      </c>
    </row>
    <row r="546" spans="1:6" x14ac:dyDescent="0.25">
      <c r="A546" t="str">
        <f>'Cover Page'!$A$1</f>
        <v>North Carolina Central University</v>
      </c>
      <c r="B546" s="91" t="s">
        <v>44</v>
      </c>
      <c r="C546" s="92" t="s">
        <v>86</v>
      </c>
      <c r="D546" s="42" t="s">
        <v>33</v>
      </c>
      <c r="E546" s="42" t="str">
        <f t="shared" si="8"/>
        <v>Financial AidState Appropriation, Tuition, &amp; Fees</v>
      </c>
      <c r="F546" s="94">
        <f>VLOOKUP(E546,'Budget Template'!$C:$G,VLOOKUP(C546,'Fund Lookup'!$A$2:$B$5,2,FALSE),FALSE)</f>
        <v>0</v>
      </c>
    </row>
    <row r="547" spans="1:6" x14ac:dyDescent="0.25">
      <c r="A547" t="str">
        <f>'Cover Page'!$A$1</f>
        <v>North Carolina Central University</v>
      </c>
      <c r="B547" s="91" t="s">
        <v>44</v>
      </c>
      <c r="C547" s="92" t="s">
        <v>86</v>
      </c>
      <c r="D547" s="42" t="s">
        <v>4</v>
      </c>
      <c r="E547" s="42" t="str">
        <f t="shared" si="8"/>
        <v>Financial AidSales &amp; Services</v>
      </c>
      <c r="F547" s="94">
        <f>VLOOKUP(E547,'Budget Template'!$C:$G,VLOOKUP(C547,'Fund Lookup'!$A$2:$B$5,2,FALSE),FALSE)</f>
        <v>0</v>
      </c>
    </row>
    <row r="548" spans="1:6" x14ac:dyDescent="0.25">
      <c r="A548" t="str">
        <f>'Cover Page'!$A$1</f>
        <v>North Carolina Central University</v>
      </c>
      <c r="B548" s="91" t="s">
        <v>44</v>
      </c>
      <c r="C548" s="92" t="s">
        <v>86</v>
      </c>
      <c r="D548" s="42" t="s">
        <v>30</v>
      </c>
      <c r="E548" s="42" t="str">
        <f t="shared" si="8"/>
        <v>Financial AidPatient Services</v>
      </c>
      <c r="F548" s="94">
        <f>VLOOKUP(E548,'Budget Template'!$C:$G,VLOOKUP(C548,'Fund Lookup'!$A$2:$B$5,2,FALSE),FALSE)</f>
        <v>0</v>
      </c>
    </row>
    <row r="549" spans="1:6" x14ac:dyDescent="0.25">
      <c r="A549" t="str">
        <f>'Cover Page'!$A$1</f>
        <v>North Carolina Central University</v>
      </c>
      <c r="B549" s="91" t="s">
        <v>44</v>
      </c>
      <c r="C549" s="92" t="s">
        <v>86</v>
      </c>
      <c r="D549" s="42" t="s">
        <v>5</v>
      </c>
      <c r="E549" s="42" t="str">
        <f t="shared" si="8"/>
        <v>Financial AidContracts &amp; Grants</v>
      </c>
      <c r="F549" s="94">
        <f>VLOOKUP(E549,'Budget Template'!$C:$G,VLOOKUP(C549,'Fund Lookup'!$A$2:$B$5,2,FALSE),FALSE)</f>
        <v>0</v>
      </c>
    </row>
    <row r="550" spans="1:6" x14ac:dyDescent="0.25">
      <c r="A550" t="str">
        <f>'Cover Page'!$A$1</f>
        <v>North Carolina Central University</v>
      </c>
      <c r="B550" s="91" t="s">
        <v>44</v>
      </c>
      <c r="C550" s="92" t="s">
        <v>86</v>
      </c>
      <c r="D550" s="42" t="s">
        <v>6</v>
      </c>
      <c r="E550" s="42" t="str">
        <f t="shared" si="8"/>
        <v>Financial AidGifts &amp; Investments</v>
      </c>
      <c r="F550" s="94">
        <f>VLOOKUP(E550,'Budget Template'!$C:$G,VLOOKUP(C550,'Fund Lookup'!$A$2:$B$5,2,FALSE),FALSE)</f>
        <v>0</v>
      </c>
    </row>
    <row r="551" spans="1:6" x14ac:dyDescent="0.25">
      <c r="A551" t="str">
        <f>'Cover Page'!$A$1</f>
        <v>North Carolina Central University</v>
      </c>
      <c r="B551" s="91" t="s">
        <v>44</v>
      </c>
      <c r="C551" s="92" t="s">
        <v>86</v>
      </c>
      <c r="D551" s="42" t="s">
        <v>7</v>
      </c>
      <c r="E551" s="42" t="str">
        <f t="shared" si="8"/>
        <v>Financial AidOther Revenues</v>
      </c>
      <c r="F551" s="94">
        <f>VLOOKUP(E551,'Budget Template'!$C:$G,VLOOKUP(C551,'Fund Lookup'!$A$2:$B$5,2,FALSE),FALSE)</f>
        <v>0</v>
      </c>
    </row>
    <row r="552" spans="1:6" x14ac:dyDescent="0.25">
      <c r="A552" t="str">
        <f>'Cover Page'!$A$1</f>
        <v>North Carolina Central University</v>
      </c>
      <c r="B552" s="91" t="s">
        <v>44</v>
      </c>
      <c r="C552" s="92" t="s">
        <v>86</v>
      </c>
      <c r="D552" s="42" t="s">
        <v>10</v>
      </c>
      <c r="E552" s="42" t="str">
        <f t="shared" si="8"/>
        <v>Financial AidSalaries and Wages</v>
      </c>
      <c r="F552" s="94">
        <f>VLOOKUP(E552,'Budget Template'!$C:$G,VLOOKUP(C552,'Fund Lookup'!$A$2:$B$5,2,FALSE),FALSE)</f>
        <v>0</v>
      </c>
    </row>
    <row r="553" spans="1:6" x14ac:dyDescent="0.25">
      <c r="A553" t="str">
        <f>'Cover Page'!$A$1</f>
        <v>North Carolina Central University</v>
      </c>
      <c r="B553" s="91" t="s">
        <v>44</v>
      </c>
      <c r="C553" s="92" t="s">
        <v>86</v>
      </c>
      <c r="D553" s="42" t="s">
        <v>11</v>
      </c>
      <c r="E553" s="42" t="str">
        <f t="shared" si="8"/>
        <v>Financial AidStaff Benefits</v>
      </c>
      <c r="F553" s="94">
        <f>VLOOKUP(E553,'Budget Template'!$C:$G,VLOOKUP(C553,'Fund Lookup'!$A$2:$B$5,2,FALSE),FALSE)</f>
        <v>0</v>
      </c>
    </row>
    <row r="554" spans="1:6" x14ac:dyDescent="0.25">
      <c r="A554" t="str">
        <f>'Cover Page'!$A$1</f>
        <v>North Carolina Central University</v>
      </c>
      <c r="B554" s="91" t="s">
        <v>44</v>
      </c>
      <c r="C554" s="92" t="s">
        <v>86</v>
      </c>
      <c r="D554" s="42" t="s">
        <v>92</v>
      </c>
      <c r="E554" s="42" t="str">
        <f t="shared" si="8"/>
        <v>Financial AidServices, Supplies, Materials, &amp; Equip.</v>
      </c>
      <c r="F554" s="94">
        <f>VLOOKUP(E554,'Budget Template'!$C:$G,VLOOKUP(C554,'Fund Lookup'!$A$2:$B$5,2,FALSE),FALSE)</f>
        <v>0</v>
      </c>
    </row>
    <row r="555" spans="1:6" x14ac:dyDescent="0.25">
      <c r="A555" t="str">
        <f>'Cover Page'!$A$1</f>
        <v>North Carolina Central University</v>
      </c>
      <c r="B555" s="91" t="s">
        <v>44</v>
      </c>
      <c r="C555" s="92" t="s">
        <v>86</v>
      </c>
      <c r="D555" s="42" t="s">
        <v>13</v>
      </c>
      <c r="E555" s="42" t="str">
        <f t="shared" si="8"/>
        <v>Financial AidScholarships &amp; Fellowships</v>
      </c>
      <c r="F555" s="94">
        <f>VLOOKUP(E555,'Budget Template'!$C:$G,VLOOKUP(C555,'Fund Lookup'!$A$2:$B$5,2,FALSE),FALSE)</f>
        <v>0</v>
      </c>
    </row>
    <row r="556" spans="1:6" x14ac:dyDescent="0.25">
      <c r="A556" t="str">
        <f>'Cover Page'!$A$1</f>
        <v>North Carolina Central University</v>
      </c>
      <c r="B556" s="91" t="s">
        <v>44</v>
      </c>
      <c r="C556" s="92" t="s">
        <v>86</v>
      </c>
      <c r="D556" s="42" t="s">
        <v>29</v>
      </c>
      <c r="E556" s="42" t="str">
        <f t="shared" si="8"/>
        <v>Financial AidDebt Service</v>
      </c>
      <c r="F556" s="94">
        <f>VLOOKUP(E556,'Budget Template'!$C:$G,VLOOKUP(C556,'Fund Lookup'!$A$2:$B$5,2,FALSE),FALSE)</f>
        <v>0</v>
      </c>
    </row>
    <row r="557" spans="1:6" x14ac:dyDescent="0.25">
      <c r="A557" t="str">
        <f>'Cover Page'!$A$1</f>
        <v>North Carolina Central University</v>
      </c>
      <c r="B557" s="91" t="s">
        <v>44</v>
      </c>
      <c r="C557" s="92" t="s">
        <v>86</v>
      </c>
      <c r="D557" s="42" t="s">
        <v>12</v>
      </c>
      <c r="E557" s="42" t="str">
        <f t="shared" si="8"/>
        <v>Financial AidUtilities</v>
      </c>
      <c r="F557" s="94">
        <f>VLOOKUP(E557,'Budget Template'!$C:$G,VLOOKUP(C557,'Fund Lookup'!$A$2:$B$5,2,FALSE),FALSE)</f>
        <v>0</v>
      </c>
    </row>
    <row r="558" spans="1:6" x14ac:dyDescent="0.25">
      <c r="A558" t="str">
        <f>'Cover Page'!$A$1</f>
        <v>North Carolina Central University</v>
      </c>
      <c r="B558" s="91" t="s">
        <v>44</v>
      </c>
      <c r="C558" s="92" t="s">
        <v>86</v>
      </c>
      <c r="D558" s="42" t="s">
        <v>14</v>
      </c>
      <c r="E558" s="42" t="str">
        <f t="shared" si="8"/>
        <v>Financial AidOther Expenses</v>
      </c>
      <c r="F558" s="94">
        <f>VLOOKUP(E558,'Budget Template'!$C:$G,VLOOKUP(C558,'Fund Lookup'!$A$2:$B$5,2,FALSE),FALSE)</f>
        <v>0</v>
      </c>
    </row>
    <row r="559" spans="1:6" x14ac:dyDescent="0.25">
      <c r="A559" t="str">
        <f>'Cover Page'!$A$1</f>
        <v>North Carolina Central University</v>
      </c>
      <c r="B559" s="91" t="s">
        <v>44</v>
      </c>
      <c r="C559" s="92" t="s">
        <v>86</v>
      </c>
      <c r="D559" s="42" t="s">
        <v>35</v>
      </c>
      <c r="E559" s="42" t="str">
        <f t="shared" si="8"/>
        <v>Financial AidTransfers In</v>
      </c>
      <c r="F559" s="94">
        <f>VLOOKUP(E559,'Budget Template'!$C:$G,VLOOKUP(C559,'Fund Lookup'!$A$2:$B$5,2,FALSE),FALSE)</f>
        <v>0</v>
      </c>
    </row>
    <row r="560" spans="1:6" x14ac:dyDescent="0.25">
      <c r="A560" t="str">
        <f>'Cover Page'!$A$1</f>
        <v>North Carolina Central University</v>
      </c>
      <c r="B560" s="91" t="s">
        <v>44</v>
      </c>
      <c r="C560" s="92" t="s">
        <v>86</v>
      </c>
      <c r="D560" s="42" t="s">
        <v>93</v>
      </c>
      <c r="E560" s="42" t="str">
        <f t="shared" si="8"/>
        <v>Financial AidTransfers Out to Capital</v>
      </c>
      <c r="F560" s="94">
        <f>VLOOKUP(E560,'Budget Template'!$C:$G,VLOOKUP(C560,'Fund Lookup'!$A$2:$B$5,2,FALSE),FALSE)</f>
        <v>0</v>
      </c>
    </row>
    <row r="561" spans="1:6" x14ac:dyDescent="0.25">
      <c r="A561" t="str">
        <f>'Cover Page'!$A$1</f>
        <v>North Carolina Central University</v>
      </c>
      <c r="B561" s="91" t="s">
        <v>44</v>
      </c>
      <c r="C561" s="92" t="s">
        <v>86</v>
      </c>
      <c r="D561" s="42" t="s">
        <v>94</v>
      </c>
      <c r="E561" s="42" t="str">
        <f t="shared" si="8"/>
        <v>Financial AidTransfers Out (Other)</v>
      </c>
      <c r="F561" s="94">
        <f>VLOOKUP(E561,'Budget Template'!$C:$G,VLOOKUP(C561,'Fund Lookup'!$A$2:$B$5,2,FALSE),FALSE)</f>
        <v>0</v>
      </c>
    </row>
    <row r="562" spans="1:6" x14ac:dyDescent="0.25">
      <c r="A562" t="str">
        <f>'Cover Page'!$A$1</f>
        <v>North Carolina Central University</v>
      </c>
      <c r="B562" s="91" t="s">
        <v>44</v>
      </c>
      <c r="C562" s="92" t="s">
        <v>28</v>
      </c>
      <c r="D562" s="42" t="s">
        <v>33</v>
      </c>
      <c r="E562" s="42" t="str">
        <f t="shared" si="8"/>
        <v>Financial AidState Appropriation, Tuition, &amp; Fees</v>
      </c>
      <c r="F562" s="94">
        <f>VLOOKUP(E562,'Budget Template'!$C:$G,VLOOKUP(C562,'Fund Lookup'!$A$2:$B$5,2,FALSE),FALSE)</f>
        <v>0</v>
      </c>
    </row>
    <row r="563" spans="1:6" x14ac:dyDescent="0.25">
      <c r="A563" t="str">
        <f>'Cover Page'!$A$1</f>
        <v>North Carolina Central University</v>
      </c>
      <c r="B563" s="91" t="s">
        <v>44</v>
      </c>
      <c r="C563" s="92" t="s">
        <v>28</v>
      </c>
      <c r="D563" s="42" t="s">
        <v>4</v>
      </c>
      <c r="E563" s="42" t="str">
        <f t="shared" si="8"/>
        <v>Financial AidSales &amp; Services</v>
      </c>
      <c r="F563" s="94">
        <f>VLOOKUP(E563,'Budget Template'!$C:$G,VLOOKUP(C563,'Fund Lookup'!$A$2:$B$5,2,FALSE),FALSE)</f>
        <v>0</v>
      </c>
    </row>
    <row r="564" spans="1:6" x14ac:dyDescent="0.25">
      <c r="A564" t="str">
        <f>'Cover Page'!$A$1</f>
        <v>North Carolina Central University</v>
      </c>
      <c r="B564" s="91" t="s">
        <v>44</v>
      </c>
      <c r="C564" s="92" t="s">
        <v>28</v>
      </c>
      <c r="D564" s="42" t="s">
        <v>30</v>
      </c>
      <c r="E564" s="42" t="str">
        <f t="shared" si="8"/>
        <v>Financial AidPatient Services</v>
      </c>
      <c r="F564" s="94">
        <f>VLOOKUP(E564,'Budget Template'!$C:$G,VLOOKUP(C564,'Fund Lookup'!$A$2:$B$5,2,FALSE),FALSE)</f>
        <v>0</v>
      </c>
    </row>
    <row r="565" spans="1:6" x14ac:dyDescent="0.25">
      <c r="A565" t="str">
        <f>'Cover Page'!$A$1</f>
        <v>North Carolina Central University</v>
      </c>
      <c r="B565" s="91" t="s">
        <v>44</v>
      </c>
      <c r="C565" s="92" t="s">
        <v>28</v>
      </c>
      <c r="D565" s="42" t="s">
        <v>5</v>
      </c>
      <c r="E565" s="42" t="str">
        <f t="shared" si="8"/>
        <v>Financial AidContracts &amp; Grants</v>
      </c>
      <c r="F565" s="94">
        <f>VLOOKUP(E565,'Budget Template'!$C:$G,VLOOKUP(C565,'Fund Lookup'!$A$2:$B$5,2,FALSE),FALSE)</f>
        <v>46679600</v>
      </c>
    </row>
    <row r="566" spans="1:6" x14ac:dyDescent="0.25">
      <c r="A566" t="str">
        <f>'Cover Page'!$A$1</f>
        <v>North Carolina Central University</v>
      </c>
      <c r="B566" s="91" t="s">
        <v>44</v>
      </c>
      <c r="C566" s="92" t="s">
        <v>28</v>
      </c>
      <c r="D566" s="42" t="s">
        <v>6</v>
      </c>
      <c r="E566" s="42" t="str">
        <f t="shared" si="8"/>
        <v>Financial AidGifts &amp; Investments</v>
      </c>
      <c r="F566" s="94">
        <f>VLOOKUP(E566,'Budget Template'!$C:$G,VLOOKUP(C566,'Fund Lookup'!$A$2:$B$5,2,FALSE),FALSE)</f>
        <v>0</v>
      </c>
    </row>
    <row r="567" spans="1:6" x14ac:dyDescent="0.25">
      <c r="A567" t="str">
        <f>'Cover Page'!$A$1</f>
        <v>North Carolina Central University</v>
      </c>
      <c r="B567" s="91" t="s">
        <v>44</v>
      </c>
      <c r="C567" s="92" t="s">
        <v>28</v>
      </c>
      <c r="D567" s="42" t="s">
        <v>7</v>
      </c>
      <c r="E567" s="42" t="str">
        <f t="shared" si="8"/>
        <v>Financial AidOther Revenues</v>
      </c>
      <c r="F567" s="94">
        <f>VLOOKUP(E567,'Budget Template'!$C:$G,VLOOKUP(C567,'Fund Lookup'!$A$2:$B$5,2,FALSE),FALSE)</f>
        <v>75000</v>
      </c>
    </row>
    <row r="568" spans="1:6" x14ac:dyDescent="0.25">
      <c r="A568" t="str">
        <f>'Cover Page'!$A$1</f>
        <v>North Carolina Central University</v>
      </c>
      <c r="B568" s="91" t="s">
        <v>44</v>
      </c>
      <c r="C568" s="92" t="s">
        <v>28</v>
      </c>
      <c r="D568" s="42" t="s">
        <v>10</v>
      </c>
      <c r="E568" s="42" t="str">
        <f t="shared" si="8"/>
        <v>Financial AidSalaries and Wages</v>
      </c>
      <c r="F568" s="94">
        <f>VLOOKUP(E568,'Budget Template'!$C:$G,VLOOKUP(C568,'Fund Lookup'!$A$2:$B$5,2,FALSE),FALSE)</f>
        <v>0</v>
      </c>
    </row>
    <row r="569" spans="1:6" x14ac:dyDescent="0.25">
      <c r="A569" t="str">
        <f>'Cover Page'!$A$1</f>
        <v>North Carolina Central University</v>
      </c>
      <c r="B569" s="91" t="s">
        <v>44</v>
      </c>
      <c r="C569" s="92" t="s">
        <v>28</v>
      </c>
      <c r="D569" s="42" t="s">
        <v>11</v>
      </c>
      <c r="E569" s="42" t="str">
        <f t="shared" si="8"/>
        <v>Financial AidStaff Benefits</v>
      </c>
      <c r="F569" s="94">
        <f>VLOOKUP(E569,'Budget Template'!$C:$G,VLOOKUP(C569,'Fund Lookup'!$A$2:$B$5,2,FALSE),FALSE)</f>
        <v>0</v>
      </c>
    </row>
    <row r="570" spans="1:6" x14ac:dyDescent="0.25">
      <c r="A570" t="str">
        <f>'Cover Page'!$A$1</f>
        <v>North Carolina Central University</v>
      </c>
      <c r="B570" s="91" t="s">
        <v>44</v>
      </c>
      <c r="C570" s="92" t="s">
        <v>28</v>
      </c>
      <c r="D570" s="42" t="s">
        <v>92</v>
      </c>
      <c r="E570" s="42" t="str">
        <f t="shared" si="8"/>
        <v>Financial AidServices, Supplies, Materials, &amp; Equip.</v>
      </c>
      <c r="F570" s="94">
        <f>VLOOKUP(E570,'Budget Template'!$C:$G,VLOOKUP(C570,'Fund Lookup'!$A$2:$B$5,2,FALSE),FALSE)</f>
        <v>75000</v>
      </c>
    </row>
    <row r="571" spans="1:6" x14ac:dyDescent="0.25">
      <c r="A571" t="str">
        <f>'Cover Page'!$A$1</f>
        <v>North Carolina Central University</v>
      </c>
      <c r="B571" s="91" t="s">
        <v>44</v>
      </c>
      <c r="C571" s="92" t="s">
        <v>28</v>
      </c>
      <c r="D571" s="42" t="s">
        <v>13</v>
      </c>
      <c r="E571" s="42" t="str">
        <f t="shared" si="8"/>
        <v>Financial AidScholarships &amp; Fellowships</v>
      </c>
      <c r="F571" s="94">
        <f>VLOOKUP(E571,'Budget Template'!$C:$G,VLOOKUP(C571,'Fund Lookup'!$A$2:$B$5,2,FALSE),FALSE)</f>
        <v>46679600</v>
      </c>
    </row>
    <row r="572" spans="1:6" x14ac:dyDescent="0.25">
      <c r="A572" t="str">
        <f>'Cover Page'!$A$1</f>
        <v>North Carolina Central University</v>
      </c>
      <c r="B572" s="91" t="s">
        <v>44</v>
      </c>
      <c r="C572" s="92" t="s">
        <v>28</v>
      </c>
      <c r="D572" s="42" t="s">
        <v>29</v>
      </c>
      <c r="E572" s="42" t="str">
        <f t="shared" si="8"/>
        <v>Financial AidDebt Service</v>
      </c>
      <c r="F572" s="94">
        <f>VLOOKUP(E572,'Budget Template'!$C:$G,VLOOKUP(C572,'Fund Lookup'!$A$2:$B$5,2,FALSE),FALSE)</f>
        <v>0</v>
      </c>
    </row>
    <row r="573" spans="1:6" x14ac:dyDescent="0.25">
      <c r="A573" t="str">
        <f>'Cover Page'!$A$1</f>
        <v>North Carolina Central University</v>
      </c>
      <c r="B573" s="91" t="s">
        <v>44</v>
      </c>
      <c r="C573" s="92" t="s">
        <v>28</v>
      </c>
      <c r="D573" s="42" t="s">
        <v>12</v>
      </c>
      <c r="E573" s="42" t="str">
        <f t="shared" si="8"/>
        <v>Financial AidUtilities</v>
      </c>
      <c r="F573" s="94">
        <f>VLOOKUP(E573,'Budget Template'!$C:$G,VLOOKUP(C573,'Fund Lookup'!$A$2:$B$5,2,FALSE),FALSE)</f>
        <v>0</v>
      </c>
    </row>
    <row r="574" spans="1:6" x14ac:dyDescent="0.25">
      <c r="A574" t="str">
        <f>'Cover Page'!$A$1</f>
        <v>North Carolina Central University</v>
      </c>
      <c r="B574" s="91" t="s">
        <v>44</v>
      </c>
      <c r="C574" s="92" t="s">
        <v>28</v>
      </c>
      <c r="D574" s="42" t="s">
        <v>14</v>
      </c>
      <c r="E574" s="42" t="str">
        <f t="shared" si="8"/>
        <v>Financial AidOther Expenses</v>
      </c>
      <c r="F574" s="94">
        <f>VLOOKUP(E574,'Budget Template'!$C:$G,VLOOKUP(C574,'Fund Lookup'!$A$2:$B$5,2,FALSE),FALSE)</f>
        <v>0</v>
      </c>
    </row>
    <row r="575" spans="1:6" x14ac:dyDescent="0.25">
      <c r="A575" t="str">
        <f>'Cover Page'!$A$1</f>
        <v>North Carolina Central University</v>
      </c>
      <c r="B575" s="91" t="s">
        <v>44</v>
      </c>
      <c r="C575" s="92" t="s">
        <v>28</v>
      </c>
      <c r="D575" s="42" t="s">
        <v>35</v>
      </c>
      <c r="E575" s="42" t="str">
        <f t="shared" si="8"/>
        <v>Financial AidTransfers In</v>
      </c>
      <c r="F575" s="94">
        <f>VLOOKUP(E575,'Budget Template'!$C:$G,VLOOKUP(C575,'Fund Lookup'!$A$2:$B$5,2,FALSE),FALSE)</f>
        <v>0</v>
      </c>
    </row>
    <row r="576" spans="1:6" x14ac:dyDescent="0.25">
      <c r="A576" t="str">
        <f>'Cover Page'!$A$1</f>
        <v>North Carolina Central University</v>
      </c>
      <c r="B576" s="91" t="s">
        <v>44</v>
      </c>
      <c r="C576" s="92" t="s">
        <v>28</v>
      </c>
      <c r="D576" s="42" t="s">
        <v>93</v>
      </c>
      <c r="E576" s="42" t="str">
        <f t="shared" si="8"/>
        <v>Financial AidTransfers Out to Capital</v>
      </c>
      <c r="F576" s="94">
        <f>VLOOKUP(E576,'Budget Template'!$C:$G,VLOOKUP(C576,'Fund Lookup'!$A$2:$B$5,2,FALSE),FALSE)</f>
        <v>0</v>
      </c>
    </row>
    <row r="577" spans="1:6" x14ac:dyDescent="0.25">
      <c r="A577" t="str">
        <f>'Cover Page'!$A$1</f>
        <v>North Carolina Central University</v>
      </c>
      <c r="B577" s="91" t="s">
        <v>44</v>
      </c>
      <c r="C577" s="92" t="s">
        <v>28</v>
      </c>
      <c r="D577" s="42" t="s">
        <v>94</v>
      </c>
      <c r="E577" s="42" t="str">
        <f t="shared" si="8"/>
        <v>Financial AidTransfers Out (Other)</v>
      </c>
      <c r="F577" s="94">
        <f>VLOOKUP(E577,'Budget Template'!$C:$G,VLOOKUP(C577,'Fund Lookup'!$A$2:$B$5,2,FALSE),FALSE)</f>
        <v>0</v>
      </c>
    </row>
    <row r="578" spans="1:6" x14ac:dyDescent="0.25">
      <c r="A578" t="str">
        <f>'Cover Page'!$A$1</f>
        <v>North Carolina Central University</v>
      </c>
      <c r="B578" s="91" t="s">
        <v>17</v>
      </c>
      <c r="C578" s="92" t="s">
        <v>0</v>
      </c>
      <c r="D578" s="42" t="s">
        <v>33</v>
      </c>
      <c r="E578" s="42" t="str">
        <f t="shared" si="8"/>
        <v>LibraryState Appropriation, Tuition, &amp; Fees</v>
      </c>
      <c r="F578" s="94">
        <f>VLOOKUP(E578,'Budget Template'!$C:$G,VLOOKUP(C578,'Fund Lookup'!$A$2:$B$5,2,FALSE),FALSE)</f>
        <v>3291135</v>
      </c>
    </row>
    <row r="579" spans="1:6" x14ac:dyDescent="0.25">
      <c r="A579" t="str">
        <f>'Cover Page'!$A$1</f>
        <v>North Carolina Central University</v>
      </c>
      <c r="B579" s="91" t="s">
        <v>17</v>
      </c>
      <c r="C579" s="92" t="s">
        <v>0</v>
      </c>
      <c r="D579" s="42" t="s">
        <v>4</v>
      </c>
      <c r="E579" s="42" t="str">
        <f t="shared" ref="E579:E642" si="9">B579&amp;D579</f>
        <v>LibrarySales &amp; Services</v>
      </c>
      <c r="F579" s="94">
        <f>VLOOKUP(E579,'Budget Template'!$C:$G,VLOOKUP(C579,'Fund Lookup'!$A$2:$B$5,2,FALSE),FALSE)</f>
        <v>23526</v>
      </c>
    </row>
    <row r="580" spans="1:6" x14ac:dyDescent="0.25">
      <c r="A580" t="str">
        <f>'Cover Page'!$A$1</f>
        <v>North Carolina Central University</v>
      </c>
      <c r="B580" s="91" t="s">
        <v>17</v>
      </c>
      <c r="C580" s="92" t="s">
        <v>0</v>
      </c>
      <c r="D580" s="42" t="s">
        <v>30</v>
      </c>
      <c r="E580" s="42" t="str">
        <f t="shared" si="9"/>
        <v>LibraryPatient Services</v>
      </c>
      <c r="F580" s="94">
        <f>VLOOKUP(E580,'Budget Template'!$C:$G,VLOOKUP(C580,'Fund Lookup'!$A$2:$B$5,2,FALSE),FALSE)</f>
        <v>0</v>
      </c>
    </row>
    <row r="581" spans="1:6" x14ac:dyDescent="0.25">
      <c r="A581" t="str">
        <f>'Cover Page'!$A$1</f>
        <v>North Carolina Central University</v>
      </c>
      <c r="B581" s="91" t="s">
        <v>17</v>
      </c>
      <c r="C581" s="92" t="s">
        <v>0</v>
      </c>
      <c r="D581" s="42" t="s">
        <v>5</v>
      </c>
      <c r="E581" s="42" t="str">
        <f t="shared" si="9"/>
        <v>LibraryContracts &amp; Grants</v>
      </c>
      <c r="F581" s="94">
        <f>VLOOKUP(E581,'Budget Template'!$C:$G,VLOOKUP(C581,'Fund Lookup'!$A$2:$B$5,2,FALSE),FALSE)</f>
        <v>0</v>
      </c>
    </row>
    <row r="582" spans="1:6" x14ac:dyDescent="0.25">
      <c r="A582" t="str">
        <f>'Cover Page'!$A$1</f>
        <v>North Carolina Central University</v>
      </c>
      <c r="B582" s="91" t="s">
        <v>17</v>
      </c>
      <c r="C582" s="92" t="s">
        <v>0</v>
      </c>
      <c r="D582" s="42" t="s">
        <v>6</v>
      </c>
      <c r="E582" s="42" t="str">
        <f t="shared" si="9"/>
        <v>LibraryGifts &amp; Investments</v>
      </c>
      <c r="F582" s="94">
        <f>VLOOKUP(E582,'Budget Template'!$C:$G,VLOOKUP(C582,'Fund Lookup'!$A$2:$B$5,2,FALSE),FALSE)</f>
        <v>0</v>
      </c>
    </row>
    <row r="583" spans="1:6" x14ac:dyDescent="0.25">
      <c r="A583" t="str">
        <f>'Cover Page'!$A$1</f>
        <v>North Carolina Central University</v>
      </c>
      <c r="B583" s="91" t="s">
        <v>17</v>
      </c>
      <c r="C583" s="92" t="s">
        <v>0</v>
      </c>
      <c r="D583" s="42" t="s">
        <v>7</v>
      </c>
      <c r="E583" s="42" t="str">
        <f t="shared" si="9"/>
        <v>LibraryOther Revenues</v>
      </c>
      <c r="F583" s="94">
        <f>VLOOKUP(E583,'Budget Template'!$C:$G,VLOOKUP(C583,'Fund Lookup'!$A$2:$B$5,2,FALSE),FALSE)</f>
        <v>0</v>
      </c>
    </row>
    <row r="584" spans="1:6" x14ac:dyDescent="0.25">
      <c r="A584" t="str">
        <f>'Cover Page'!$A$1</f>
        <v>North Carolina Central University</v>
      </c>
      <c r="B584" s="91" t="s">
        <v>17</v>
      </c>
      <c r="C584" s="92" t="s">
        <v>0</v>
      </c>
      <c r="D584" s="42" t="s">
        <v>10</v>
      </c>
      <c r="E584" s="42" t="str">
        <f t="shared" si="9"/>
        <v>LibrarySalaries and Wages</v>
      </c>
      <c r="F584" s="94">
        <f>VLOOKUP(E584,'Budget Template'!$C:$G,VLOOKUP(C584,'Fund Lookup'!$A$2:$B$5,2,FALSE),FALSE)</f>
        <v>1010409</v>
      </c>
    </row>
    <row r="585" spans="1:6" x14ac:dyDescent="0.25">
      <c r="A585" t="str">
        <f>'Cover Page'!$A$1</f>
        <v>North Carolina Central University</v>
      </c>
      <c r="B585" s="91" t="s">
        <v>17</v>
      </c>
      <c r="C585" s="92" t="s">
        <v>0</v>
      </c>
      <c r="D585" s="42" t="s">
        <v>11</v>
      </c>
      <c r="E585" s="42" t="str">
        <f t="shared" si="9"/>
        <v>LibraryStaff Benefits</v>
      </c>
      <c r="F585" s="94">
        <f>VLOOKUP(E585,'Budget Template'!$C:$G,VLOOKUP(C585,'Fund Lookup'!$A$2:$B$5,2,FALSE),FALSE)</f>
        <v>318013</v>
      </c>
    </row>
    <row r="586" spans="1:6" x14ac:dyDescent="0.25">
      <c r="A586" t="str">
        <f>'Cover Page'!$A$1</f>
        <v>North Carolina Central University</v>
      </c>
      <c r="B586" s="91" t="s">
        <v>17</v>
      </c>
      <c r="C586" s="92" t="s">
        <v>0</v>
      </c>
      <c r="D586" s="42" t="s">
        <v>92</v>
      </c>
      <c r="E586" s="42" t="str">
        <f t="shared" si="9"/>
        <v>LibraryServices, Supplies, Materials, &amp; Equip.</v>
      </c>
      <c r="F586" s="94">
        <f>VLOOKUP(E586,'Budget Template'!$C:$G,VLOOKUP(C586,'Fund Lookup'!$A$2:$B$5,2,FALSE),FALSE)</f>
        <v>1986239</v>
      </c>
    </row>
    <row r="587" spans="1:6" x14ac:dyDescent="0.25">
      <c r="A587" t="str">
        <f>'Cover Page'!$A$1</f>
        <v>North Carolina Central University</v>
      </c>
      <c r="B587" s="91" t="s">
        <v>17</v>
      </c>
      <c r="C587" s="92" t="s">
        <v>0</v>
      </c>
      <c r="D587" s="42" t="s">
        <v>13</v>
      </c>
      <c r="E587" s="42" t="str">
        <f t="shared" si="9"/>
        <v>LibraryScholarships &amp; Fellowships</v>
      </c>
      <c r="F587" s="94">
        <f>VLOOKUP(E587,'Budget Template'!$C:$G,VLOOKUP(C587,'Fund Lookup'!$A$2:$B$5,2,FALSE),FALSE)</f>
        <v>0</v>
      </c>
    </row>
    <row r="588" spans="1:6" x14ac:dyDescent="0.25">
      <c r="A588" t="str">
        <f>'Cover Page'!$A$1</f>
        <v>North Carolina Central University</v>
      </c>
      <c r="B588" s="91" t="s">
        <v>17</v>
      </c>
      <c r="C588" s="92" t="s">
        <v>0</v>
      </c>
      <c r="D588" s="42" t="s">
        <v>29</v>
      </c>
      <c r="E588" s="42" t="str">
        <f t="shared" si="9"/>
        <v>LibraryDebt Service</v>
      </c>
      <c r="F588" s="94">
        <f>VLOOKUP(E588,'Budget Template'!$C:$G,VLOOKUP(C588,'Fund Lookup'!$A$2:$B$5,2,FALSE),FALSE)</f>
        <v>0</v>
      </c>
    </row>
    <row r="589" spans="1:6" x14ac:dyDescent="0.25">
      <c r="A589" t="str">
        <f>'Cover Page'!$A$1</f>
        <v>North Carolina Central University</v>
      </c>
      <c r="B589" s="91" t="s">
        <v>17</v>
      </c>
      <c r="C589" s="92" t="s">
        <v>0</v>
      </c>
      <c r="D589" s="42" t="s">
        <v>12</v>
      </c>
      <c r="E589" s="42" t="str">
        <f t="shared" si="9"/>
        <v>LibraryUtilities</v>
      </c>
      <c r="F589" s="94">
        <f>VLOOKUP(E589,'Budget Template'!$C:$G,VLOOKUP(C589,'Fund Lookup'!$A$2:$B$5,2,FALSE),FALSE)</f>
        <v>0</v>
      </c>
    </row>
    <row r="590" spans="1:6" x14ac:dyDescent="0.25">
      <c r="A590" t="str">
        <f>'Cover Page'!$A$1</f>
        <v>North Carolina Central University</v>
      </c>
      <c r="B590" s="91" t="s">
        <v>17</v>
      </c>
      <c r="C590" s="92" t="s">
        <v>0</v>
      </c>
      <c r="D590" s="42" t="s">
        <v>14</v>
      </c>
      <c r="E590" s="42" t="str">
        <f t="shared" si="9"/>
        <v>LibraryOther Expenses</v>
      </c>
      <c r="F590" s="94">
        <f>VLOOKUP(E590,'Budget Template'!$C:$G,VLOOKUP(C590,'Fund Lookup'!$A$2:$B$5,2,FALSE),FALSE)</f>
        <v>0</v>
      </c>
    </row>
    <row r="591" spans="1:6" x14ac:dyDescent="0.25">
      <c r="A591" t="str">
        <f>'Cover Page'!$A$1</f>
        <v>North Carolina Central University</v>
      </c>
      <c r="B591" s="91" t="s">
        <v>17</v>
      </c>
      <c r="C591" s="92" t="s">
        <v>0</v>
      </c>
      <c r="D591" s="42" t="s">
        <v>35</v>
      </c>
      <c r="E591" s="42" t="str">
        <f t="shared" si="9"/>
        <v>LibraryTransfers In</v>
      </c>
      <c r="F591" s="94">
        <f>VLOOKUP(E591,'Budget Template'!$C:$G,VLOOKUP(C591,'Fund Lookup'!$A$2:$B$5,2,FALSE),FALSE)</f>
        <v>0</v>
      </c>
    </row>
    <row r="592" spans="1:6" x14ac:dyDescent="0.25">
      <c r="A592" t="str">
        <f>'Cover Page'!$A$1</f>
        <v>North Carolina Central University</v>
      </c>
      <c r="B592" s="91" t="s">
        <v>17</v>
      </c>
      <c r="C592" s="92" t="s">
        <v>0</v>
      </c>
      <c r="D592" s="42" t="s">
        <v>93</v>
      </c>
      <c r="E592" s="42" t="str">
        <f t="shared" si="9"/>
        <v>LibraryTransfers Out to Capital</v>
      </c>
      <c r="F592" s="94">
        <f>VLOOKUP(E592,'Budget Template'!$C:$G,VLOOKUP(C592,'Fund Lookup'!$A$2:$B$5,2,FALSE),FALSE)</f>
        <v>0</v>
      </c>
    </row>
    <row r="593" spans="1:6" x14ac:dyDescent="0.25">
      <c r="A593" t="str">
        <f>'Cover Page'!$A$1</f>
        <v>North Carolina Central University</v>
      </c>
      <c r="B593" s="91" t="s">
        <v>17</v>
      </c>
      <c r="C593" s="92" t="s">
        <v>0</v>
      </c>
      <c r="D593" s="42" t="s">
        <v>94</v>
      </c>
      <c r="E593" s="42" t="str">
        <f t="shared" si="9"/>
        <v>LibraryTransfers Out (Other)</v>
      </c>
      <c r="F593" s="94">
        <f>VLOOKUP(E593,'Budget Template'!$C:$G,VLOOKUP(C593,'Fund Lookup'!$A$2:$B$5,2,FALSE),FALSE)</f>
        <v>0</v>
      </c>
    </row>
    <row r="594" spans="1:6" ht="30" x14ac:dyDescent="0.25">
      <c r="A594" t="str">
        <f>'Cover Page'!$A$1</f>
        <v>North Carolina Central University</v>
      </c>
      <c r="B594" s="91" t="s">
        <v>17</v>
      </c>
      <c r="C594" s="92" t="s">
        <v>32</v>
      </c>
      <c r="D594" s="42" t="s">
        <v>33</v>
      </c>
      <c r="E594" s="42" t="str">
        <f t="shared" si="9"/>
        <v>LibraryState Appropriation, Tuition, &amp; Fees</v>
      </c>
      <c r="F594" s="94">
        <f>VLOOKUP(E594,'Budget Template'!$C:$G,VLOOKUP(C594,'Fund Lookup'!$A$2:$B$5,2,FALSE),FALSE)</f>
        <v>0</v>
      </c>
    </row>
    <row r="595" spans="1:6" ht="30" x14ac:dyDescent="0.25">
      <c r="A595" t="str">
        <f>'Cover Page'!$A$1</f>
        <v>North Carolina Central University</v>
      </c>
      <c r="B595" s="91" t="s">
        <v>17</v>
      </c>
      <c r="C595" s="92" t="s">
        <v>32</v>
      </c>
      <c r="D595" s="42" t="s">
        <v>4</v>
      </c>
      <c r="E595" s="42" t="str">
        <f t="shared" si="9"/>
        <v>LibrarySales &amp; Services</v>
      </c>
      <c r="F595" s="94">
        <f>VLOOKUP(E595,'Budget Template'!$C:$G,VLOOKUP(C595,'Fund Lookup'!$A$2:$B$5,2,FALSE),FALSE)</f>
        <v>0</v>
      </c>
    </row>
    <row r="596" spans="1:6" ht="30" x14ac:dyDescent="0.25">
      <c r="A596" t="str">
        <f>'Cover Page'!$A$1</f>
        <v>North Carolina Central University</v>
      </c>
      <c r="B596" s="91" t="s">
        <v>17</v>
      </c>
      <c r="C596" s="92" t="s">
        <v>32</v>
      </c>
      <c r="D596" s="42" t="s">
        <v>30</v>
      </c>
      <c r="E596" s="42" t="str">
        <f t="shared" si="9"/>
        <v>LibraryPatient Services</v>
      </c>
      <c r="F596" s="94">
        <f>VLOOKUP(E596,'Budget Template'!$C:$G,VLOOKUP(C596,'Fund Lookup'!$A$2:$B$5,2,FALSE),FALSE)</f>
        <v>0</v>
      </c>
    </row>
    <row r="597" spans="1:6" ht="30" x14ac:dyDescent="0.25">
      <c r="A597" t="str">
        <f>'Cover Page'!$A$1</f>
        <v>North Carolina Central University</v>
      </c>
      <c r="B597" s="91" t="s">
        <v>17</v>
      </c>
      <c r="C597" s="92" t="s">
        <v>32</v>
      </c>
      <c r="D597" s="42" t="s">
        <v>5</v>
      </c>
      <c r="E597" s="42" t="str">
        <f t="shared" si="9"/>
        <v>LibraryContracts &amp; Grants</v>
      </c>
      <c r="F597" s="94">
        <f>VLOOKUP(E597,'Budget Template'!$C:$G,VLOOKUP(C597,'Fund Lookup'!$A$2:$B$5,2,FALSE),FALSE)</f>
        <v>0</v>
      </c>
    </row>
    <row r="598" spans="1:6" ht="30" x14ac:dyDescent="0.25">
      <c r="A598" t="str">
        <f>'Cover Page'!$A$1</f>
        <v>North Carolina Central University</v>
      </c>
      <c r="B598" s="91" t="s">
        <v>17</v>
      </c>
      <c r="C598" s="92" t="s">
        <v>32</v>
      </c>
      <c r="D598" s="42" t="s">
        <v>6</v>
      </c>
      <c r="E598" s="42" t="str">
        <f t="shared" si="9"/>
        <v>LibraryGifts &amp; Investments</v>
      </c>
      <c r="F598" s="94">
        <f>VLOOKUP(E598,'Budget Template'!$C:$G,VLOOKUP(C598,'Fund Lookup'!$A$2:$B$5,2,FALSE),FALSE)</f>
        <v>0</v>
      </c>
    </row>
    <row r="599" spans="1:6" ht="30" x14ac:dyDescent="0.25">
      <c r="A599" t="str">
        <f>'Cover Page'!$A$1</f>
        <v>North Carolina Central University</v>
      </c>
      <c r="B599" s="91" t="s">
        <v>17</v>
      </c>
      <c r="C599" s="92" t="s">
        <v>32</v>
      </c>
      <c r="D599" s="42" t="s">
        <v>7</v>
      </c>
      <c r="E599" s="42" t="str">
        <f t="shared" si="9"/>
        <v>LibraryOther Revenues</v>
      </c>
      <c r="F599" s="94">
        <f>VLOOKUP(E599,'Budget Template'!$C:$G,VLOOKUP(C599,'Fund Lookup'!$A$2:$B$5,2,FALSE),FALSE)</f>
        <v>0</v>
      </c>
    </row>
    <row r="600" spans="1:6" ht="30" x14ac:dyDescent="0.25">
      <c r="A600" t="str">
        <f>'Cover Page'!$A$1</f>
        <v>North Carolina Central University</v>
      </c>
      <c r="B600" s="91" t="s">
        <v>17</v>
      </c>
      <c r="C600" s="92" t="s">
        <v>32</v>
      </c>
      <c r="D600" s="42" t="s">
        <v>10</v>
      </c>
      <c r="E600" s="42" t="str">
        <f t="shared" si="9"/>
        <v>LibrarySalaries and Wages</v>
      </c>
      <c r="F600" s="94">
        <f>VLOOKUP(E600,'Budget Template'!$C:$G,VLOOKUP(C600,'Fund Lookup'!$A$2:$B$5,2,FALSE),FALSE)</f>
        <v>0</v>
      </c>
    </row>
    <row r="601" spans="1:6" ht="30" x14ac:dyDescent="0.25">
      <c r="A601" t="str">
        <f>'Cover Page'!$A$1</f>
        <v>North Carolina Central University</v>
      </c>
      <c r="B601" s="91" t="s">
        <v>17</v>
      </c>
      <c r="C601" s="92" t="s">
        <v>32</v>
      </c>
      <c r="D601" s="42" t="s">
        <v>11</v>
      </c>
      <c r="E601" s="42" t="str">
        <f t="shared" si="9"/>
        <v>LibraryStaff Benefits</v>
      </c>
      <c r="F601" s="94">
        <f>VLOOKUP(E601,'Budget Template'!$C:$G,VLOOKUP(C601,'Fund Lookup'!$A$2:$B$5,2,FALSE),FALSE)</f>
        <v>0</v>
      </c>
    </row>
    <row r="602" spans="1:6" ht="30" x14ac:dyDescent="0.25">
      <c r="A602" t="str">
        <f>'Cover Page'!$A$1</f>
        <v>North Carolina Central University</v>
      </c>
      <c r="B602" s="91" t="s">
        <v>17</v>
      </c>
      <c r="C602" s="92" t="s">
        <v>32</v>
      </c>
      <c r="D602" s="42" t="s">
        <v>92</v>
      </c>
      <c r="E602" s="42" t="str">
        <f t="shared" si="9"/>
        <v>LibraryServices, Supplies, Materials, &amp; Equip.</v>
      </c>
      <c r="F602" s="94">
        <f>VLOOKUP(E602,'Budget Template'!$C:$G,VLOOKUP(C602,'Fund Lookup'!$A$2:$B$5,2,FALSE),FALSE)</f>
        <v>0</v>
      </c>
    </row>
    <row r="603" spans="1:6" ht="30" x14ac:dyDescent="0.25">
      <c r="A603" t="str">
        <f>'Cover Page'!$A$1</f>
        <v>North Carolina Central University</v>
      </c>
      <c r="B603" s="91" t="s">
        <v>17</v>
      </c>
      <c r="C603" s="92" t="s">
        <v>32</v>
      </c>
      <c r="D603" s="42" t="s">
        <v>13</v>
      </c>
      <c r="E603" s="42" t="str">
        <f t="shared" si="9"/>
        <v>LibraryScholarships &amp; Fellowships</v>
      </c>
      <c r="F603" s="94">
        <f>VLOOKUP(E603,'Budget Template'!$C:$G,VLOOKUP(C603,'Fund Lookup'!$A$2:$B$5,2,FALSE),FALSE)</f>
        <v>0</v>
      </c>
    </row>
    <row r="604" spans="1:6" ht="30" x14ac:dyDescent="0.25">
      <c r="A604" t="str">
        <f>'Cover Page'!$A$1</f>
        <v>North Carolina Central University</v>
      </c>
      <c r="B604" s="91" t="s">
        <v>17</v>
      </c>
      <c r="C604" s="92" t="s">
        <v>32</v>
      </c>
      <c r="D604" s="42" t="s">
        <v>29</v>
      </c>
      <c r="E604" s="42" t="str">
        <f t="shared" si="9"/>
        <v>LibraryDebt Service</v>
      </c>
      <c r="F604" s="94">
        <f>VLOOKUP(E604,'Budget Template'!$C:$G,VLOOKUP(C604,'Fund Lookup'!$A$2:$B$5,2,FALSE),FALSE)</f>
        <v>0</v>
      </c>
    </row>
    <row r="605" spans="1:6" ht="30" x14ac:dyDescent="0.25">
      <c r="A605" t="str">
        <f>'Cover Page'!$A$1</f>
        <v>North Carolina Central University</v>
      </c>
      <c r="B605" s="91" t="s">
        <v>17</v>
      </c>
      <c r="C605" s="92" t="s">
        <v>32</v>
      </c>
      <c r="D605" s="42" t="s">
        <v>12</v>
      </c>
      <c r="E605" s="42" t="str">
        <f t="shared" si="9"/>
        <v>LibraryUtilities</v>
      </c>
      <c r="F605" s="94">
        <f>VLOOKUP(E605,'Budget Template'!$C:$G,VLOOKUP(C605,'Fund Lookup'!$A$2:$B$5,2,FALSE),FALSE)</f>
        <v>0</v>
      </c>
    </row>
    <row r="606" spans="1:6" ht="30" x14ac:dyDescent="0.25">
      <c r="A606" t="str">
        <f>'Cover Page'!$A$1</f>
        <v>North Carolina Central University</v>
      </c>
      <c r="B606" s="91" t="s">
        <v>17</v>
      </c>
      <c r="C606" s="92" t="s">
        <v>32</v>
      </c>
      <c r="D606" s="42" t="s">
        <v>14</v>
      </c>
      <c r="E606" s="42" t="str">
        <f t="shared" si="9"/>
        <v>LibraryOther Expenses</v>
      </c>
      <c r="F606" s="94">
        <f>VLOOKUP(E606,'Budget Template'!$C:$G,VLOOKUP(C606,'Fund Lookup'!$A$2:$B$5,2,FALSE),FALSE)</f>
        <v>0</v>
      </c>
    </row>
    <row r="607" spans="1:6" ht="30" x14ac:dyDescent="0.25">
      <c r="A607" t="str">
        <f>'Cover Page'!$A$1</f>
        <v>North Carolina Central University</v>
      </c>
      <c r="B607" s="91" t="s">
        <v>17</v>
      </c>
      <c r="C607" s="92" t="s">
        <v>32</v>
      </c>
      <c r="D607" s="42" t="s">
        <v>35</v>
      </c>
      <c r="E607" s="42" t="str">
        <f t="shared" si="9"/>
        <v>LibraryTransfers In</v>
      </c>
      <c r="F607" s="94">
        <f>VLOOKUP(E607,'Budget Template'!$C:$G,VLOOKUP(C607,'Fund Lookup'!$A$2:$B$5,2,FALSE),FALSE)</f>
        <v>0</v>
      </c>
    </row>
    <row r="608" spans="1:6" ht="30" x14ac:dyDescent="0.25">
      <c r="A608" t="str">
        <f>'Cover Page'!$A$1</f>
        <v>North Carolina Central University</v>
      </c>
      <c r="B608" s="91" t="s">
        <v>17</v>
      </c>
      <c r="C608" s="92" t="s">
        <v>32</v>
      </c>
      <c r="D608" s="42" t="s">
        <v>93</v>
      </c>
      <c r="E608" s="42" t="str">
        <f t="shared" si="9"/>
        <v>LibraryTransfers Out to Capital</v>
      </c>
      <c r="F608" s="94">
        <f>VLOOKUP(E608,'Budget Template'!$C:$G,VLOOKUP(C608,'Fund Lookup'!$A$2:$B$5,2,FALSE),FALSE)</f>
        <v>0</v>
      </c>
    </row>
    <row r="609" spans="1:6" ht="30" x14ac:dyDescent="0.25">
      <c r="A609" t="str">
        <f>'Cover Page'!$A$1</f>
        <v>North Carolina Central University</v>
      </c>
      <c r="B609" s="91" t="s">
        <v>17</v>
      </c>
      <c r="C609" s="92" t="s">
        <v>32</v>
      </c>
      <c r="D609" s="42" t="s">
        <v>94</v>
      </c>
      <c r="E609" s="42" t="str">
        <f t="shared" si="9"/>
        <v>LibraryTransfers Out (Other)</v>
      </c>
      <c r="F609" s="94">
        <f>VLOOKUP(E609,'Budget Template'!$C:$G,VLOOKUP(C609,'Fund Lookup'!$A$2:$B$5,2,FALSE),FALSE)</f>
        <v>0</v>
      </c>
    </row>
    <row r="610" spans="1:6" x14ac:dyDescent="0.25">
      <c r="A610" t="str">
        <f>'Cover Page'!$A$1</f>
        <v>North Carolina Central University</v>
      </c>
      <c r="B610" s="91" t="s">
        <v>17</v>
      </c>
      <c r="C610" s="92" t="s">
        <v>86</v>
      </c>
      <c r="D610" s="42" t="s">
        <v>33</v>
      </c>
      <c r="E610" s="42" t="str">
        <f t="shared" si="9"/>
        <v>LibraryState Appropriation, Tuition, &amp; Fees</v>
      </c>
      <c r="F610" s="94">
        <f>VLOOKUP(E610,'Budget Template'!$C:$G,VLOOKUP(C610,'Fund Lookup'!$A$2:$B$5,2,FALSE),FALSE)</f>
        <v>0</v>
      </c>
    </row>
    <row r="611" spans="1:6" x14ac:dyDescent="0.25">
      <c r="A611" t="str">
        <f>'Cover Page'!$A$1</f>
        <v>North Carolina Central University</v>
      </c>
      <c r="B611" s="91" t="s">
        <v>17</v>
      </c>
      <c r="C611" s="92" t="s">
        <v>86</v>
      </c>
      <c r="D611" s="42" t="s">
        <v>4</v>
      </c>
      <c r="E611" s="42" t="str">
        <f t="shared" si="9"/>
        <v>LibrarySales &amp; Services</v>
      </c>
      <c r="F611" s="94">
        <f>VLOOKUP(E611,'Budget Template'!$C:$G,VLOOKUP(C611,'Fund Lookup'!$A$2:$B$5,2,FALSE),FALSE)</f>
        <v>0</v>
      </c>
    </row>
    <row r="612" spans="1:6" x14ac:dyDescent="0.25">
      <c r="A612" t="str">
        <f>'Cover Page'!$A$1</f>
        <v>North Carolina Central University</v>
      </c>
      <c r="B612" s="91" t="s">
        <v>17</v>
      </c>
      <c r="C612" s="92" t="s">
        <v>86</v>
      </c>
      <c r="D612" s="42" t="s">
        <v>30</v>
      </c>
      <c r="E612" s="42" t="str">
        <f t="shared" si="9"/>
        <v>LibraryPatient Services</v>
      </c>
      <c r="F612" s="94">
        <f>VLOOKUP(E612,'Budget Template'!$C:$G,VLOOKUP(C612,'Fund Lookup'!$A$2:$B$5,2,FALSE),FALSE)</f>
        <v>0</v>
      </c>
    </row>
    <row r="613" spans="1:6" x14ac:dyDescent="0.25">
      <c r="A613" t="str">
        <f>'Cover Page'!$A$1</f>
        <v>North Carolina Central University</v>
      </c>
      <c r="B613" s="91" t="s">
        <v>17</v>
      </c>
      <c r="C613" s="92" t="s">
        <v>86</v>
      </c>
      <c r="D613" s="42" t="s">
        <v>5</v>
      </c>
      <c r="E613" s="42" t="str">
        <f t="shared" si="9"/>
        <v>LibraryContracts &amp; Grants</v>
      </c>
      <c r="F613" s="94">
        <f>VLOOKUP(E613,'Budget Template'!$C:$G,VLOOKUP(C613,'Fund Lookup'!$A$2:$B$5,2,FALSE),FALSE)</f>
        <v>0</v>
      </c>
    </row>
    <row r="614" spans="1:6" x14ac:dyDescent="0.25">
      <c r="A614" t="str">
        <f>'Cover Page'!$A$1</f>
        <v>North Carolina Central University</v>
      </c>
      <c r="B614" s="91" t="s">
        <v>17</v>
      </c>
      <c r="C614" s="92" t="s">
        <v>86</v>
      </c>
      <c r="D614" s="42" t="s">
        <v>6</v>
      </c>
      <c r="E614" s="42" t="str">
        <f t="shared" si="9"/>
        <v>LibraryGifts &amp; Investments</v>
      </c>
      <c r="F614" s="94">
        <f>VLOOKUP(E614,'Budget Template'!$C:$G,VLOOKUP(C614,'Fund Lookup'!$A$2:$B$5,2,FALSE),FALSE)</f>
        <v>0</v>
      </c>
    </row>
    <row r="615" spans="1:6" x14ac:dyDescent="0.25">
      <c r="A615" t="str">
        <f>'Cover Page'!$A$1</f>
        <v>North Carolina Central University</v>
      </c>
      <c r="B615" s="91" t="s">
        <v>17</v>
      </c>
      <c r="C615" s="92" t="s">
        <v>86</v>
      </c>
      <c r="D615" s="42" t="s">
        <v>7</v>
      </c>
      <c r="E615" s="42" t="str">
        <f t="shared" si="9"/>
        <v>LibraryOther Revenues</v>
      </c>
      <c r="F615" s="94">
        <f>VLOOKUP(E615,'Budget Template'!$C:$G,VLOOKUP(C615,'Fund Lookup'!$A$2:$B$5,2,FALSE),FALSE)</f>
        <v>0</v>
      </c>
    </row>
    <row r="616" spans="1:6" x14ac:dyDescent="0.25">
      <c r="A616" t="str">
        <f>'Cover Page'!$A$1</f>
        <v>North Carolina Central University</v>
      </c>
      <c r="B616" s="91" t="s">
        <v>17</v>
      </c>
      <c r="C616" s="92" t="s">
        <v>86</v>
      </c>
      <c r="D616" s="42" t="s">
        <v>10</v>
      </c>
      <c r="E616" s="42" t="str">
        <f t="shared" si="9"/>
        <v>LibrarySalaries and Wages</v>
      </c>
      <c r="F616" s="94">
        <f>VLOOKUP(E616,'Budget Template'!$C:$G,VLOOKUP(C616,'Fund Lookup'!$A$2:$B$5,2,FALSE),FALSE)</f>
        <v>0</v>
      </c>
    </row>
    <row r="617" spans="1:6" x14ac:dyDescent="0.25">
      <c r="A617" t="str">
        <f>'Cover Page'!$A$1</f>
        <v>North Carolina Central University</v>
      </c>
      <c r="B617" s="91" t="s">
        <v>17</v>
      </c>
      <c r="C617" s="92" t="s">
        <v>86</v>
      </c>
      <c r="D617" s="42" t="s">
        <v>11</v>
      </c>
      <c r="E617" s="42" t="str">
        <f t="shared" si="9"/>
        <v>LibraryStaff Benefits</v>
      </c>
      <c r="F617" s="94">
        <f>VLOOKUP(E617,'Budget Template'!$C:$G,VLOOKUP(C617,'Fund Lookup'!$A$2:$B$5,2,FALSE),FALSE)</f>
        <v>0</v>
      </c>
    </row>
    <row r="618" spans="1:6" x14ac:dyDescent="0.25">
      <c r="A618" t="str">
        <f>'Cover Page'!$A$1</f>
        <v>North Carolina Central University</v>
      </c>
      <c r="B618" s="91" t="s">
        <v>17</v>
      </c>
      <c r="C618" s="92" t="s">
        <v>86</v>
      </c>
      <c r="D618" s="42" t="s">
        <v>92</v>
      </c>
      <c r="E618" s="42" t="str">
        <f t="shared" si="9"/>
        <v>LibraryServices, Supplies, Materials, &amp; Equip.</v>
      </c>
      <c r="F618" s="94">
        <f>VLOOKUP(E618,'Budget Template'!$C:$G,VLOOKUP(C618,'Fund Lookup'!$A$2:$B$5,2,FALSE),FALSE)</f>
        <v>0</v>
      </c>
    </row>
    <row r="619" spans="1:6" x14ac:dyDescent="0.25">
      <c r="A619" t="str">
        <f>'Cover Page'!$A$1</f>
        <v>North Carolina Central University</v>
      </c>
      <c r="B619" s="91" t="s">
        <v>17</v>
      </c>
      <c r="C619" s="92" t="s">
        <v>86</v>
      </c>
      <c r="D619" s="42" t="s">
        <v>13</v>
      </c>
      <c r="E619" s="42" t="str">
        <f t="shared" si="9"/>
        <v>LibraryScholarships &amp; Fellowships</v>
      </c>
      <c r="F619" s="94">
        <f>VLOOKUP(E619,'Budget Template'!$C:$G,VLOOKUP(C619,'Fund Lookup'!$A$2:$B$5,2,FALSE),FALSE)</f>
        <v>0</v>
      </c>
    </row>
    <row r="620" spans="1:6" x14ac:dyDescent="0.25">
      <c r="A620" t="str">
        <f>'Cover Page'!$A$1</f>
        <v>North Carolina Central University</v>
      </c>
      <c r="B620" s="91" t="s">
        <v>17</v>
      </c>
      <c r="C620" s="92" t="s">
        <v>86</v>
      </c>
      <c r="D620" s="42" t="s">
        <v>29</v>
      </c>
      <c r="E620" s="42" t="str">
        <f t="shared" si="9"/>
        <v>LibraryDebt Service</v>
      </c>
      <c r="F620" s="94">
        <f>VLOOKUP(E620,'Budget Template'!$C:$G,VLOOKUP(C620,'Fund Lookup'!$A$2:$B$5,2,FALSE),FALSE)</f>
        <v>0</v>
      </c>
    </row>
    <row r="621" spans="1:6" x14ac:dyDescent="0.25">
      <c r="A621" t="str">
        <f>'Cover Page'!$A$1</f>
        <v>North Carolina Central University</v>
      </c>
      <c r="B621" s="91" t="s">
        <v>17</v>
      </c>
      <c r="C621" s="92" t="s">
        <v>86</v>
      </c>
      <c r="D621" s="42" t="s">
        <v>12</v>
      </c>
      <c r="E621" s="42" t="str">
        <f t="shared" si="9"/>
        <v>LibraryUtilities</v>
      </c>
      <c r="F621" s="94">
        <f>VLOOKUP(E621,'Budget Template'!$C:$G,VLOOKUP(C621,'Fund Lookup'!$A$2:$B$5,2,FALSE),FALSE)</f>
        <v>0</v>
      </c>
    </row>
    <row r="622" spans="1:6" x14ac:dyDescent="0.25">
      <c r="A622" t="str">
        <f>'Cover Page'!$A$1</f>
        <v>North Carolina Central University</v>
      </c>
      <c r="B622" s="91" t="s">
        <v>17</v>
      </c>
      <c r="C622" s="92" t="s">
        <v>86</v>
      </c>
      <c r="D622" s="42" t="s">
        <v>14</v>
      </c>
      <c r="E622" s="42" t="str">
        <f t="shared" si="9"/>
        <v>LibraryOther Expenses</v>
      </c>
      <c r="F622" s="94">
        <f>VLOOKUP(E622,'Budget Template'!$C:$G,VLOOKUP(C622,'Fund Lookup'!$A$2:$B$5,2,FALSE),FALSE)</f>
        <v>0</v>
      </c>
    </row>
    <row r="623" spans="1:6" x14ac:dyDescent="0.25">
      <c r="A623" t="str">
        <f>'Cover Page'!$A$1</f>
        <v>North Carolina Central University</v>
      </c>
      <c r="B623" s="91" t="s">
        <v>17</v>
      </c>
      <c r="C623" s="92" t="s">
        <v>86</v>
      </c>
      <c r="D623" s="42" t="s">
        <v>35</v>
      </c>
      <c r="E623" s="42" t="str">
        <f t="shared" si="9"/>
        <v>LibraryTransfers In</v>
      </c>
      <c r="F623" s="94">
        <f>VLOOKUP(E623,'Budget Template'!$C:$G,VLOOKUP(C623,'Fund Lookup'!$A$2:$B$5,2,FALSE),FALSE)</f>
        <v>0</v>
      </c>
    </row>
    <row r="624" spans="1:6" x14ac:dyDescent="0.25">
      <c r="A624" t="str">
        <f>'Cover Page'!$A$1</f>
        <v>North Carolina Central University</v>
      </c>
      <c r="B624" s="91" t="s">
        <v>17</v>
      </c>
      <c r="C624" s="92" t="s">
        <v>86</v>
      </c>
      <c r="D624" s="42" t="s">
        <v>93</v>
      </c>
      <c r="E624" s="42" t="str">
        <f t="shared" si="9"/>
        <v>LibraryTransfers Out to Capital</v>
      </c>
      <c r="F624" s="94">
        <f>VLOOKUP(E624,'Budget Template'!$C:$G,VLOOKUP(C624,'Fund Lookup'!$A$2:$B$5,2,FALSE),FALSE)</f>
        <v>0</v>
      </c>
    </row>
    <row r="625" spans="1:6" x14ac:dyDescent="0.25">
      <c r="A625" t="str">
        <f>'Cover Page'!$A$1</f>
        <v>North Carolina Central University</v>
      </c>
      <c r="B625" s="91" t="s">
        <v>17</v>
      </c>
      <c r="C625" s="92" t="s">
        <v>86</v>
      </c>
      <c r="D625" s="42" t="s">
        <v>94</v>
      </c>
      <c r="E625" s="42" t="str">
        <f t="shared" si="9"/>
        <v>LibraryTransfers Out (Other)</v>
      </c>
      <c r="F625" s="94">
        <f>VLOOKUP(E625,'Budget Template'!$C:$G,VLOOKUP(C625,'Fund Lookup'!$A$2:$B$5,2,FALSE),FALSE)</f>
        <v>0</v>
      </c>
    </row>
    <row r="626" spans="1:6" x14ac:dyDescent="0.25">
      <c r="A626" t="str">
        <f>'Cover Page'!$A$1</f>
        <v>North Carolina Central University</v>
      </c>
      <c r="B626" s="91" t="s">
        <v>17</v>
      </c>
      <c r="C626" s="92" t="s">
        <v>28</v>
      </c>
      <c r="D626" s="42" t="s">
        <v>33</v>
      </c>
      <c r="E626" s="42" t="str">
        <f t="shared" si="9"/>
        <v>LibraryState Appropriation, Tuition, &amp; Fees</v>
      </c>
      <c r="F626" s="94">
        <f>VLOOKUP(E626,'Budget Template'!$C:$G,VLOOKUP(C626,'Fund Lookup'!$A$2:$B$5,2,FALSE),FALSE)</f>
        <v>0</v>
      </c>
    </row>
    <row r="627" spans="1:6" x14ac:dyDescent="0.25">
      <c r="A627" t="str">
        <f>'Cover Page'!$A$1</f>
        <v>North Carolina Central University</v>
      </c>
      <c r="B627" s="91" t="s">
        <v>17</v>
      </c>
      <c r="C627" s="92" t="s">
        <v>28</v>
      </c>
      <c r="D627" s="42" t="s">
        <v>4</v>
      </c>
      <c r="E627" s="42" t="str">
        <f t="shared" si="9"/>
        <v>LibrarySales &amp; Services</v>
      </c>
      <c r="F627" s="94">
        <f>VLOOKUP(E627,'Budget Template'!$C:$G,VLOOKUP(C627,'Fund Lookup'!$A$2:$B$5,2,FALSE),FALSE)</f>
        <v>0</v>
      </c>
    </row>
    <row r="628" spans="1:6" x14ac:dyDescent="0.25">
      <c r="A628" t="str">
        <f>'Cover Page'!$A$1</f>
        <v>North Carolina Central University</v>
      </c>
      <c r="B628" s="91" t="s">
        <v>17</v>
      </c>
      <c r="C628" s="92" t="s">
        <v>28</v>
      </c>
      <c r="D628" s="42" t="s">
        <v>30</v>
      </c>
      <c r="E628" s="42" t="str">
        <f t="shared" si="9"/>
        <v>LibraryPatient Services</v>
      </c>
      <c r="F628" s="94">
        <f>VLOOKUP(E628,'Budget Template'!$C:$G,VLOOKUP(C628,'Fund Lookup'!$A$2:$B$5,2,FALSE),FALSE)</f>
        <v>0</v>
      </c>
    </row>
    <row r="629" spans="1:6" x14ac:dyDescent="0.25">
      <c r="A629" t="str">
        <f>'Cover Page'!$A$1</f>
        <v>North Carolina Central University</v>
      </c>
      <c r="B629" s="91" t="s">
        <v>17</v>
      </c>
      <c r="C629" s="92" t="s">
        <v>28</v>
      </c>
      <c r="D629" s="42" t="s">
        <v>5</v>
      </c>
      <c r="E629" s="42" t="str">
        <f t="shared" si="9"/>
        <v>LibraryContracts &amp; Grants</v>
      </c>
      <c r="F629" s="94">
        <f>VLOOKUP(E629,'Budget Template'!$C:$G,VLOOKUP(C629,'Fund Lookup'!$A$2:$B$5,2,FALSE),FALSE)</f>
        <v>0</v>
      </c>
    </row>
    <row r="630" spans="1:6" x14ac:dyDescent="0.25">
      <c r="A630" t="str">
        <f>'Cover Page'!$A$1</f>
        <v>North Carolina Central University</v>
      </c>
      <c r="B630" s="91" t="s">
        <v>17</v>
      </c>
      <c r="C630" s="92" t="s">
        <v>28</v>
      </c>
      <c r="D630" s="42" t="s">
        <v>6</v>
      </c>
      <c r="E630" s="42" t="str">
        <f t="shared" si="9"/>
        <v>LibraryGifts &amp; Investments</v>
      </c>
      <c r="F630" s="94">
        <f>VLOOKUP(E630,'Budget Template'!$C:$G,VLOOKUP(C630,'Fund Lookup'!$A$2:$B$5,2,FALSE),FALSE)</f>
        <v>0</v>
      </c>
    </row>
    <row r="631" spans="1:6" x14ac:dyDescent="0.25">
      <c r="A631" t="str">
        <f>'Cover Page'!$A$1</f>
        <v>North Carolina Central University</v>
      </c>
      <c r="B631" s="91" t="s">
        <v>17</v>
      </c>
      <c r="C631" s="92" t="s">
        <v>28</v>
      </c>
      <c r="D631" s="42" t="s">
        <v>7</v>
      </c>
      <c r="E631" s="42" t="str">
        <f t="shared" si="9"/>
        <v>LibraryOther Revenues</v>
      </c>
      <c r="F631" s="94">
        <f>VLOOKUP(E631,'Budget Template'!$C:$G,VLOOKUP(C631,'Fund Lookup'!$A$2:$B$5,2,FALSE),FALSE)</f>
        <v>0</v>
      </c>
    </row>
    <row r="632" spans="1:6" x14ac:dyDescent="0.25">
      <c r="A632" t="str">
        <f>'Cover Page'!$A$1</f>
        <v>North Carolina Central University</v>
      </c>
      <c r="B632" s="91" t="s">
        <v>17</v>
      </c>
      <c r="C632" s="92" t="s">
        <v>28</v>
      </c>
      <c r="D632" s="42" t="s">
        <v>10</v>
      </c>
      <c r="E632" s="42" t="str">
        <f t="shared" si="9"/>
        <v>LibrarySalaries and Wages</v>
      </c>
      <c r="F632" s="94">
        <f>VLOOKUP(E632,'Budget Template'!$C:$G,VLOOKUP(C632,'Fund Lookup'!$A$2:$B$5,2,FALSE),FALSE)</f>
        <v>0</v>
      </c>
    </row>
    <row r="633" spans="1:6" x14ac:dyDescent="0.25">
      <c r="A633" t="str">
        <f>'Cover Page'!$A$1</f>
        <v>North Carolina Central University</v>
      </c>
      <c r="B633" s="91" t="s">
        <v>17</v>
      </c>
      <c r="C633" s="92" t="s">
        <v>28</v>
      </c>
      <c r="D633" s="42" t="s">
        <v>11</v>
      </c>
      <c r="E633" s="42" t="str">
        <f t="shared" si="9"/>
        <v>LibraryStaff Benefits</v>
      </c>
      <c r="F633" s="94">
        <f>VLOOKUP(E633,'Budget Template'!$C:$G,VLOOKUP(C633,'Fund Lookup'!$A$2:$B$5,2,FALSE),FALSE)</f>
        <v>0</v>
      </c>
    </row>
    <row r="634" spans="1:6" x14ac:dyDescent="0.25">
      <c r="A634" t="str">
        <f>'Cover Page'!$A$1</f>
        <v>North Carolina Central University</v>
      </c>
      <c r="B634" s="91" t="s">
        <v>17</v>
      </c>
      <c r="C634" s="92" t="s">
        <v>28</v>
      </c>
      <c r="D634" s="42" t="s">
        <v>92</v>
      </c>
      <c r="E634" s="42" t="str">
        <f t="shared" si="9"/>
        <v>LibraryServices, Supplies, Materials, &amp; Equip.</v>
      </c>
      <c r="F634" s="94">
        <f>VLOOKUP(E634,'Budget Template'!$C:$G,VLOOKUP(C634,'Fund Lookup'!$A$2:$B$5,2,FALSE),FALSE)</f>
        <v>0</v>
      </c>
    </row>
    <row r="635" spans="1:6" x14ac:dyDescent="0.25">
      <c r="A635" t="str">
        <f>'Cover Page'!$A$1</f>
        <v>North Carolina Central University</v>
      </c>
      <c r="B635" s="91" t="s">
        <v>17</v>
      </c>
      <c r="C635" s="92" t="s">
        <v>28</v>
      </c>
      <c r="D635" s="42" t="s">
        <v>13</v>
      </c>
      <c r="E635" s="42" t="str">
        <f t="shared" si="9"/>
        <v>LibraryScholarships &amp; Fellowships</v>
      </c>
      <c r="F635" s="94">
        <f>VLOOKUP(E635,'Budget Template'!$C:$G,VLOOKUP(C635,'Fund Lookup'!$A$2:$B$5,2,FALSE),FALSE)</f>
        <v>0</v>
      </c>
    </row>
    <row r="636" spans="1:6" x14ac:dyDescent="0.25">
      <c r="A636" t="str">
        <f>'Cover Page'!$A$1</f>
        <v>North Carolina Central University</v>
      </c>
      <c r="B636" s="91" t="s">
        <v>17</v>
      </c>
      <c r="C636" s="92" t="s">
        <v>28</v>
      </c>
      <c r="D636" s="42" t="s">
        <v>29</v>
      </c>
      <c r="E636" s="42" t="str">
        <f t="shared" si="9"/>
        <v>LibraryDebt Service</v>
      </c>
      <c r="F636" s="94">
        <f>VLOOKUP(E636,'Budget Template'!$C:$G,VLOOKUP(C636,'Fund Lookup'!$A$2:$B$5,2,FALSE),FALSE)</f>
        <v>0</v>
      </c>
    </row>
    <row r="637" spans="1:6" x14ac:dyDescent="0.25">
      <c r="A637" t="str">
        <f>'Cover Page'!$A$1</f>
        <v>North Carolina Central University</v>
      </c>
      <c r="B637" s="91" t="s">
        <v>17</v>
      </c>
      <c r="C637" s="92" t="s">
        <v>28</v>
      </c>
      <c r="D637" s="42" t="s">
        <v>12</v>
      </c>
      <c r="E637" s="42" t="str">
        <f t="shared" si="9"/>
        <v>LibraryUtilities</v>
      </c>
      <c r="F637" s="94">
        <f>VLOOKUP(E637,'Budget Template'!$C:$G,VLOOKUP(C637,'Fund Lookup'!$A$2:$B$5,2,FALSE),FALSE)</f>
        <v>0</v>
      </c>
    </row>
    <row r="638" spans="1:6" x14ac:dyDescent="0.25">
      <c r="A638" t="str">
        <f>'Cover Page'!$A$1</f>
        <v>North Carolina Central University</v>
      </c>
      <c r="B638" s="91" t="s">
        <v>17</v>
      </c>
      <c r="C638" s="92" t="s">
        <v>28</v>
      </c>
      <c r="D638" s="42" t="s">
        <v>14</v>
      </c>
      <c r="E638" s="42" t="str">
        <f t="shared" si="9"/>
        <v>LibraryOther Expenses</v>
      </c>
      <c r="F638" s="94">
        <f>VLOOKUP(E638,'Budget Template'!$C:$G,VLOOKUP(C638,'Fund Lookup'!$A$2:$B$5,2,FALSE),FALSE)</f>
        <v>0</v>
      </c>
    </row>
    <row r="639" spans="1:6" x14ac:dyDescent="0.25">
      <c r="A639" t="str">
        <f>'Cover Page'!$A$1</f>
        <v>North Carolina Central University</v>
      </c>
      <c r="B639" s="91" t="s">
        <v>17</v>
      </c>
      <c r="C639" s="92" t="s">
        <v>28</v>
      </c>
      <c r="D639" s="42" t="s">
        <v>35</v>
      </c>
      <c r="E639" s="42" t="str">
        <f t="shared" si="9"/>
        <v>LibraryTransfers In</v>
      </c>
      <c r="F639" s="94">
        <f>VLOOKUP(E639,'Budget Template'!$C:$G,VLOOKUP(C639,'Fund Lookup'!$A$2:$B$5,2,FALSE),FALSE)</f>
        <v>0</v>
      </c>
    </row>
    <row r="640" spans="1:6" x14ac:dyDescent="0.25">
      <c r="A640" t="str">
        <f>'Cover Page'!$A$1</f>
        <v>North Carolina Central University</v>
      </c>
      <c r="B640" s="91" t="s">
        <v>17</v>
      </c>
      <c r="C640" s="92" t="s">
        <v>28</v>
      </c>
      <c r="D640" s="42" t="s">
        <v>93</v>
      </c>
      <c r="E640" s="42" t="str">
        <f t="shared" si="9"/>
        <v>LibraryTransfers Out to Capital</v>
      </c>
      <c r="F640" s="94">
        <f>VLOOKUP(E640,'Budget Template'!$C:$G,VLOOKUP(C640,'Fund Lookup'!$A$2:$B$5,2,FALSE),FALSE)</f>
        <v>0</v>
      </c>
    </row>
    <row r="641" spans="1:6" x14ac:dyDescent="0.25">
      <c r="A641" t="str">
        <f>'Cover Page'!$A$1</f>
        <v>North Carolina Central University</v>
      </c>
      <c r="B641" s="91" t="s">
        <v>17</v>
      </c>
      <c r="C641" s="92" t="s">
        <v>28</v>
      </c>
      <c r="D641" s="42" t="s">
        <v>94</v>
      </c>
      <c r="E641" s="42" t="str">
        <f t="shared" si="9"/>
        <v>LibraryTransfers Out (Other)</v>
      </c>
      <c r="F641" s="94">
        <f>VLOOKUP(E641,'Budget Template'!$C:$G,VLOOKUP(C641,'Fund Lookup'!$A$2:$B$5,2,FALSE),FALSE)</f>
        <v>0</v>
      </c>
    </row>
    <row r="642" spans="1:6" x14ac:dyDescent="0.25">
      <c r="A642" t="str">
        <f>'Cover Page'!$A$1</f>
        <v>North Carolina Central University</v>
      </c>
      <c r="B642" s="91" t="s">
        <v>43</v>
      </c>
      <c r="C642" s="92" t="s">
        <v>0</v>
      </c>
      <c r="D642" s="42" t="s">
        <v>33</v>
      </c>
      <c r="E642" s="42" t="str">
        <f t="shared" si="9"/>
        <v>Sponsored ResearchState Appropriation, Tuition, &amp; Fees</v>
      </c>
      <c r="F642" s="94">
        <f>VLOOKUP(E642,'Budget Template'!$C:$G,VLOOKUP(C642,'Fund Lookup'!$A$2:$B$5,2,FALSE),FALSE)</f>
        <v>7442477</v>
      </c>
    </row>
    <row r="643" spans="1:6" x14ac:dyDescent="0.25">
      <c r="A643" t="str">
        <f>'Cover Page'!$A$1</f>
        <v>North Carolina Central University</v>
      </c>
      <c r="B643" s="91" t="s">
        <v>43</v>
      </c>
      <c r="C643" s="92" t="s">
        <v>0</v>
      </c>
      <c r="D643" s="42" t="s">
        <v>4</v>
      </c>
      <c r="E643" s="42" t="str">
        <f t="shared" ref="E643:E706" si="10">B643&amp;D643</f>
        <v>Sponsored ResearchSales &amp; Services</v>
      </c>
      <c r="F643" s="94">
        <f>VLOOKUP(E643,'Budget Template'!$C:$G,VLOOKUP(C643,'Fund Lookup'!$A$2:$B$5,2,FALSE),FALSE)</f>
        <v>0</v>
      </c>
    </row>
    <row r="644" spans="1:6" x14ac:dyDescent="0.25">
      <c r="A644" t="str">
        <f>'Cover Page'!$A$1</f>
        <v>North Carolina Central University</v>
      </c>
      <c r="B644" s="91" t="s">
        <v>43</v>
      </c>
      <c r="C644" s="92" t="s">
        <v>0</v>
      </c>
      <c r="D644" s="42" t="s">
        <v>30</v>
      </c>
      <c r="E644" s="42" t="str">
        <f t="shared" si="10"/>
        <v>Sponsored ResearchPatient Services</v>
      </c>
      <c r="F644" s="94">
        <f>VLOOKUP(E644,'Budget Template'!$C:$G,VLOOKUP(C644,'Fund Lookup'!$A$2:$B$5,2,FALSE),FALSE)</f>
        <v>0</v>
      </c>
    </row>
    <row r="645" spans="1:6" x14ac:dyDescent="0.25">
      <c r="A645" t="str">
        <f>'Cover Page'!$A$1</f>
        <v>North Carolina Central University</v>
      </c>
      <c r="B645" s="91" t="s">
        <v>43</v>
      </c>
      <c r="C645" s="92" t="s">
        <v>0</v>
      </c>
      <c r="D645" s="42" t="s">
        <v>5</v>
      </c>
      <c r="E645" s="42" t="str">
        <f t="shared" si="10"/>
        <v>Sponsored ResearchContracts &amp; Grants</v>
      </c>
      <c r="F645" s="94">
        <f>VLOOKUP(E645,'Budget Template'!$C:$G,VLOOKUP(C645,'Fund Lookup'!$A$2:$B$5,2,FALSE),FALSE)</f>
        <v>0</v>
      </c>
    </row>
    <row r="646" spans="1:6" x14ac:dyDescent="0.25">
      <c r="A646" t="str">
        <f>'Cover Page'!$A$1</f>
        <v>North Carolina Central University</v>
      </c>
      <c r="B646" s="91" t="s">
        <v>43</v>
      </c>
      <c r="C646" s="92" t="s">
        <v>0</v>
      </c>
      <c r="D646" s="42" t="s">
        <v>6</v>
      </c>
      <c r="E646" s="42" t="str">
        <f t="shared" si="10"/>
        <v>Sponsored ResearchGifts &amp; Investments</v>
      </c>
      <c r="F646" s="94">
        <f>VLOOKUP(E646,'Budget Template'!$C:$G,VLOOKUP(C646,'Fund Lookup'!$A$2:$B$5,2,FALSE),FALSE)</f>
        <v>0</v>
      </c>
    </row>
    <row r="647" spans="1:6" x14ac:dyDescent="0.25">
      <c r="A647" t="str">
        <f>'Cover Page'!$A$1</f>
        <v>North Carolina Central University</v>
      </c>
      <c r="B647" s="91" t="s">
        <v>43</v>
      </c>
      <c r="C647" s="92" t="s">
        <v>0</v>
      </c>
      <c r="D647" s="42" t="s">
        <v>7</v>
      </c>
      <c r="E647" s="42" t="str">
        <f t="shared" si="10"/>
        <v>Sponsored ResearchOther Revenues</v>
      </c>
      <c r="F647" s="94">
        <f>VLOOKUP(E647,'Budget Template'!$C:$G,VLOOKUP(C647,'Fund Lookup'!$A$2:$B$5,2,FALSE),FALSE)</f>
        <v>0</v>
      </c>
    </row>
    <row r="648" spans="1:6" x14ac:dyDescent="0.25">
      <c r="A648" t="str">
        <f>'Cover Page'!$A$1</f>
        <v>North Carolina Central University</v>
      </c>
      <c r="B648" s="91" t="s">
        <v>43</v>
      </c>
      <c r="C648" s="92" t="s">
        <v>0</v>
      </c>
      <c r="D648" s="42" t="s">
        <v>10</v>
      </c>
      <c r="E648" s="42" t="str">
        <f t="shared" si="10"/>
        <v>Sponsored ResearchSalaries and Wages</v>
      </c>
      <c r="F648" s="94">
        <f>VLOOKUP(E648,'Budget Template'!$C:$G,VLOOKUP(C648,'Fund Lookup'!$A$2:$B$5,2,FALSE),FALSE)</f>
        <v>5467298</v>
      </c>
    </row>
    <row r="649" spans="1:6" x14ac:dyDescent="0.25">
      <c r="A649" t="str">
        <f>'Cover Page'!$A$1</f>
        <v>North Carolina Central University</v>
      </c>
      <c r="B649" s="91" t="s">
        <v>43</v>
      </c>
      <c r="C649" s="92" t="s">
        <v>0</v>
      </c>
      <c r="D649" s="42" t="s">
        <v>11</v>
      </c>
      <c r="E649" s="42" t="str">
        <f t="shared" si="10"/>
        <v>Sponsored ResearchStaff Benefits</v>
      </c>
      <c r="F649" s="94">
        <f>VLOOKUP(E649,'Budget Template'!$C:$G,VLOOKUP(C649,'Fund Lookup'!$A$2:$B$5,2,FALSE),FALSE)</f>
        <v>582828</v>
      </c>
    </row>
    <row r="650" spans="1:6" x14ac:dyDescent="0.25">
      <c r="A650" t="str">
        <f>'Cover Page'!$A$1</f>
        <v>North Carolina Central University</v>
      </c>
      <c r="B650" s="91" t="s">
        <v>43</v>
      </c>
      <c r="C650" s="92" t="s">
        <v>0</v>
      </c>
      <c r="D650" s="42" t="s">
        <v>92</v>
      </c>
      <c r="E650" s="42" t="str">
        <f t="shared" si="10"/>
        <v>Sponsored ResearchServices, Supplies, Materials, &amp; Equip.</v>
      </c>
      <c r="F650" s="94">
        <f>VLOOKUP(E650,'Budget Template'!$C:$G,VLOOKUP(C650,'Fund Lookup'!$A$2:$B$5,2,FALSE),FALSE)</f>
        <v>1180097</v>
      </c>
    </row>
    <row r="651" spans="1:6" x14ac:dyDescent="0.25">
      <c r="A651" t="str">
        <f>'Cover Page'!$A$1</f>
        <v>North Carolina Central University</v>
      </c>
      <c r="B651" s="91" t="s">
        <v>43</v>
      </c>
      <c r="C651" s="92" t="s">
        <v>0</v>
      </c>
      <c r="D651" s="42" t="s">
        <v>13</v>
      </c>
      <c r="E651" s="42" t="str">
        <f t="shared" si="10"/>
        <v>Sponsored ResearchScholarships &amp; Fellowships</v>
      </c>
      <c r="F651" s="94">
        <f>VLOOKUP(E651,'Budget Template'!$C:$G,VLOOKUP(C651,'Fund Lookup'!$A$2:$B$5,2,FALSE),FALSE)</f>
        <v>152254</v>
      </c>
    </row>
    <row r="652" spans="1:6" x14ac:dyDescent="0.25">
      <c r="A652" t="str">
        <f>'Cover Page'!$A$1</f>
        <v>North Carolina Central University</v>
      </c>
      <c r="B652" s="91" t="s">
        <v>43</v>
      </c>
      <c r="C652" s="92" t="s">
        <v>0</v>
      </c>
      <c r="D652" s="42" t="s">
        <v>29</v>
      </c>
      <c r="E652" s="42" t="str">
        <f t="shared" si="10"/>
        <v>Sponsored ResearchDebt Service</v>
      </c>
      <c r="F652" s="94">
        <f>VLOOKUP(E652,'Budget Template'!$C:$G,VLOOKUP(C652,'Fund Lookup'!$A$2:$B$5,2,FALSE),FALSE)</f>
        <v>0</v>
      </c>
    </row>
    <row r="653" spans="1:6" x14ac:dyDescent="0.25">
      <c r="A653" t="str">
        <f>'Cover Page'!$A$1</f>
        <v>North Carolina Central University</v>
      </c>
      <c r="B653" s="91" t="s">
        <v>43</v>
      </c>
      <c r="C653" s="92" t="s">
        <v>0</v>
      </c>
      <c r="D653" s="42" t="s">
        <v>12</v>
      </c>
      <c r="E653" s="42" t="str">
        <f t="shared" si="10"/>
        <v>Sponsored ResearchUtilities</v>
      </c>
      <c r="F653" s="94">
        <f>VLOOKUP(E653,'Budget Template'!$C:$G,VLOOKUP(C653,'Fund Lookup'!$A$2:$B$5,2,FALSE),FALSE)</f>
        <v>0</v>
      </c>
    </row>
    <row r="654" spans="1:6" x14ac:dyDescent="0.25">
      <c r="A654" t="str">
        <f>'Cover Page'!$A$1</f>
        <v>North Carolina Central University</v>
      </c>
      <c r="B654" s="91" t="s">
        <v>43</v>
      </c>
      <c r="C654" s="92" t="s">
        <v>0</v>
      </c>
      <c r="D654" s="42" t="s">
        <v>14</v>
      </c>
      <c r="E654" s="42" t="str">
        <f t="shared" si="10"/>
        <v>Sponsored ResearchOther Expenses</v>
      </c>
      <c r="F654" s="94">
        <f>VLOOKUP(E654,'Budget Template'!$C:$G,VLOOKUP(C654,'Fund Lookup'!$A$2:$B$5,2,FALSE),FALSE)</f>
        <v>60000</v>
      </c>
    </row>
    <row r="655" spans="1:6" x14ac:dyDescent="0.25">
      <c r="A655" t="str">
        <f>'Cover Page'!$A$1</f>
        <v>North Carolina Central University</v>
      </c>
      <c r="B655" s="91" t="s">
        <v>43</v>
      </c>
      <c r="C655" s="92" t="s">
        <v>0</v>
      </c>
      <c r="D655" s="42" t="s">
        <v>35</v>
      </c>
      <c r="E655" s="42" t="str">
        <f t="shared" si="10"/>
        <v>Sponsored ResearchTransfers In</v>
      </c>
      <c r="F655" s="94">
        <f>VLOOKUP(E655,'Budget Template'!$C:$G,VLOOKUP(C655,'Fund Lookup'!$A$2:$B$5,2,FALSE),FALSE)</f>
        <v>0</v>
      </c>
    </row>
    <row r="656" spans="1:6" x14ac:dyDescent="0.25">
      <c r="A656" t="str">
        <f>'Cover Page'!$A$1</f>
        <v>North Carolina Central University</v>
      </c>
      <c r="B656" s="91" t="s">
        <v>43</v>
      </c>
      <c r="C656" s="92" t="s">
        <v>0</v>
      </c>
      <c r="D656" s="42" t="s">
        <v>93</v>
      </c>
      <c r="E656" s="42" t="str">
        <f t="shared" si="10"/>
        <v>Sponsored ResearchTransfers Out to Capital</v>
      </c>
      <c r="F656" s="94">
        <f>VLOOKUP(E656,'Budget Template'!$C:$G,VLOOKUP(C656,'Fund Lookup'!$A$2:$B$5,2,FALSE),FALSE)</f>
        <v>0</v>
      </c>
    </row>
    <row r="657" spans="1:6" x14ac:dyDescent="0.25">
      <c r="A657" t="str">
        <f>'Cover Page'!$A$1</f>
        <v>North Carolina Central University</v>
      </c>
      <c r="B657" s="91" t="s">
        <v>43</v>
      </c>
      <c r="C657" s="92" t="s">
        <v>0</v>
      </c>
      <c r="D657" s="42" t="s">
        <v>94</v>
      </c>
      <c r="E657" s="42" t="str">
        <f t="shared" si="10"/>
        <v>Sponsored ResearchTransfers Out (Other)</v>
      </c>
      <c r="F657" s="94">
        <f>VLOOKUP(E657,'Budget Template'!$C:$G,VLOOKUP(C657,'Fund Lookup'!$A$2:$B$5,2,FALSE),FALSE)</f>
        <v>0</v>
      </c>
    </row>
    <row r="658" spans="1:6" ht="30" x14ac:dyDescent="0.25">
      <c r="A658" t="str">
        <f>'Cover Page'!$A$1</f>
        <v>North Carolina Central University</v>
      </c>
      <c r="B658" s="91" t="s">
        <v>43</v>
      </c>
      <c r="C658" s="92" t="s">
        <v>32</v>
      </c>
      <c r="D658" s="42" t="s">
        <v>33</v>
      </c>
      <c r="E658" s="42" t="str">
        <f t="shared" si="10"/>
        <v>Sponsored ResearchState Appropriation, Tuition, &amp; Fees</v>
      </c>
      <c r="F658" s="94">
        <f>VLOOKUP(E658,'Budget Template'!$C:$G,VLOOKUP(C658,'Fund Lookup'!$A$2:$B$5,2,FALSE),FALSE)</f>
        <v>0</v>
      </c>
    </row>
    <row r="659" spans="1:6" ht="30" x14ac:dyDescent="0.25">
      <c r="A659" t="str">
        <f>'Cover Page'!$A$1</f>
        <v>North Carolina Central University</v>
      </c>
      <c r="B659" s="91" t="s">
        <v>43</v>
      </c>
      <c r="C659" s="92" t="s">
        <v>32</v>
      </c>
      <c r="D659" s="42" t="s">
        <v>4</v>
      </c>
      <c r="E659" s="42" t="str">
        <f t="shared" si="10"/>
        <v>Sponsored ResearchSales &amp; Services</v>
      </c>
      <c r="F659" s="94">
        <f>VLOOKUP(E659,'Budget Template'!$C:$G,VLOOKUP(C659,'Fund Lookup'!$A$2:$B$5,2,FALSE),FALSE)</f>
        <v>0</v>
      </c>
    </row>
    <row r="660" spans="1:6" ht="30" x14ac:dyDescent="0.25">
      <c r="A660" t="str">
        <f>'Cover Page'!$A$1</f>
        <v>North Carolina Central University</v>
      </c>
      <c r="B660" s="91" t="s">
        <v>43</v>
      </c>
      <c r="C660" s="92" t="s">
        <v>32</v>
      </c>
      <c r="D660" s="42" t="s">
        <v>30</v>
      </c>
      <c r="E660" s="42" t="str">
        <f t="shared" si="10"/>
        <v>Sponsored ResearchPatient Services</v>
      </c>
      <c r="F660" s="94">
        <f>VLOOKUP(E660,'Budget Template'!$C:$G,VLOOKUP(C660,'Fund Lookup'!$A$2:$B$5,2,FALSE),FALSE)</f>
        <v>0</v>
      </c>
    </row>
    <row r="661" spans="1:6" ht="30" x14ac:dyDescent="0.25">
      <c r="A661" t="str">
        <f>'Cover Page'!$A$1</f>
        <v>North Carolina Central University</v>
      </c>
      <c r="B661" s="91" t="s">
        <v>43</v>
      </c>
      <c r="C661" s="92" t="s">
        <v>32</v>
      </c>
      <c r="D661" s="42" t="s">
        <v>5</v>
      </c>
      <c r="E661" s="42" t="str">
        <f t="shared" si="10"/>
        <v>Sponsored ResearchContracts &amp; Grants</v>
      </c>
      <c r="F661" s="94">
        <f>VLOOKUP(E661,'Budget Template'!$C:$G,VLOOKUP(C661,'Fund Lookup'!$A$2:$B$5,2,FALSE),FALSE)</f>
        <v>0</v>
      </c>
    </row>
    <row r="662" spans="1:6" ht="30" x14ac:dyDescent="0.25">
      <c r="A662" t="str">
        <f>'Cover Page'!$A$1</f>
        <v>North Carolina Central University</v>
      </c>
      <c r="B662" s="91" t="s">
        <v>43</v>
      </c>
      <c r="C662" s="92" t="s">
        <v>32</v>
      </c>
      <c r="D662" s="42" t="s">
        <v>6</v>
      </c>
      <c r="E662" s="42" t="str">
        <f t="shared" si="10"/>
        <v>Sponsored ResearchGifts &amp; Investments</v>
      </c>
      <c r="F662" s="94">
        <f>VLOOKUP(E662,'Budget Template'!$C:$G,VLOOKUP(C662,'Fund Lookup'!$A$2:$B$5,2,FALSE),FALSE)</f>
        <v>0</v>
      </c>
    </row>
    <row r="663" spans="1:6" ht="30" x14ac:dyDescent="0.25">
      <c r="A663" t="str">
        <f>'Cover Page'!$A$1</f>
        <v>North Carolina Central University</v>
      </c>
      <c r="B663" s="91" t="s">
        <v>43</v>
      </c>
      <c r="C663" s="92" t="s">
        <v>32</v>
      </c>
      <c r="D663" s="42" t="s">
        <v>7</v>
      </c>
      <c r="E663" s="42" t="str">
        <f t="shared" si="10"/>
        <v>Sponsored ResearchOther Revenues</v>
      </c>
      <c r="F663" s="94">
        <f>VLOOKUP(E663,'Budget Template'!$C:$G,VLOOKUP(C663,'Fund Lookup'!$A$2:$B$5,2,FALSE),FALSE)</f>
        <v>0</v>
      </c>
    </row>
    <row r="664" spans="1:6" ht="30" x14ac:dyDescent="0.25">
      <c r="A664" t="str">
        <f>'Cover Page'!$A$1</f>
        <v>North Carolina Central University</v>
      </c>
      <c r="B664" s="91" t="s">
        <v>43</v>
      </c>
      <c r="C664" s="92" t="s">
        <v>32</v>
      </c>
      <c r="D664" s="42" t="s">
        <v>10</v>
      </c>
      <c r="E664" s="42" t="str">
        <f t="shared" si="10"/>
        <v>Sponsored ResearchSalaries and Wages</v>
      </c>
      <c r="F664" s="94">
        <f>VLOOKUP(E664,'Budget Template'!$C:$G,VLOOKUP(C664,'Fund Lookup'!$A$2:$B$5,2,FALSE),FALSE)</f>
        <v>0</v>
      </c>
    </row>
    <row r="665" spans="1:6" ht="30" x14ac:dyDescent="0.25">
      <c r="A665" t="str">
        <f>'Cover Page'!$A$1</f>
        <v>North Carolina Central University</v>
      </c>
      <c r="B665" s="91" t="s">
        <v>43</v>
      </c>
      <c r="C665" s="92" t="s">
        <v>32</v>
      </c>
      <c r="D665" s="42" t="s">
        <v>11</v>
      </c>
      <c r="E665" s="42" t="str">
        <f t="shared" si="10"/>
        <v>Sponsored ResearchStaff Benefits</v>
      </c>
      <c r="F665" s="94">
        <f>VLOOKUP(E665,'Budget Template'!$C:$G,VLOOKUP(C665,'Fund Lookup'!$A$2:$B$5,2,FALSE),FALSE)</f>
        <v>0</v>
      </c>
    </row>
    <row r="666" spans="1:6" ht="30" x14ac:dyDescent="0.25">
      <c r="A666" t="str">
        <f>'Cover Page'!$A$1</f>
        <v>North Carolina Central University</v>
      </c>
      <c r="B666" s="91" t="s">
        <v>43</v>
      </c>
      <c r="C666" s="92" t="s">
        <v>32</v>
      </c>
      <c r="D666" s="42" t="s">
        <v>92</v>
      </c>
      <c r="E666" s="42" t="str">
        <f t="shared" si="10"/>
        <v>Sponsored ResearchServices, Supplies, Materials, &amp; Equip.</v>
      </c>
      <c r="F666" s="94">
        <f>VLOOKUP(E666,'Budget Template'!$C:$G,VLOOKUP(C666,'Fund Lookup'!$A$2:$B$5,2,FALSE),FALSE)</f>
        <v>0</v>
      </c>
    </row>
    <row r="667" spans="1:6" ht="30" x14ac:dyDescent="0.25">
      <c r="A667" t="str">
        <f>'Cover Page'!$A$1</f>
        <v>North Carolina Central University</v>
      </c>
      <c r="B667" s="91" t="s">
        <v>43</v>
      </c>
      <c r="C667" s="92" t="s">
        <v>32</v>
      </c>
      <c r="D667" s="42" t="s">
        <v>13</v>
      </c>
      <c r="E667" s="42" t="str">
        <f t="shared" si="10"/>
        <v>Sponsored ResearchScholarships &amp; Fellowships</v>
      </c>
      <c r="F667" s="94">
        <f>VLOOKUP(E667,'Budget Template'!$C:$G,VLOOKUP(C667,'Fund Lookup'!$A$2:$B$5,2,FALSE),FALSE)</f>
        <v>0</v>
      </c>
    </row>
    <row r="668" spans="1:6" ht="30" x14ac:dyDescent="0.25">
      <c r="A668" t="str">
        <f>'Cover Page'!$A$1</f>
        <v>North Carolina Central University</v>
      </c>
      <c r="B668" s="91" t="s">
        <v>43</v>
      </c>
      <c r="C668" s="92" t="s">
        <v>32</v>
      </c>
      <c r="D668" s="42" t="s">
        <v>29</v>
      </c>
      <c r="E668" s="42" t="str">
        <f t="shared" si="10"/>
        <v>Sponsored ResearchDebt Service</v>
      </c>
      <c r="F668" s="94">
        <f>VLOOKUP(E668,'Budget Template'!$C:$G,VLOOKUP(C668,'Fund Lookup'!$A$2:$B$5,2,FALSE),FALSE)</f>
        <v>0</v>
      </c>
    </row>
    <row r="669" spans="1:6" ht="30" x14ac:dyDescent="0.25">
      <c r="A669" t="str">
        <f>'Cover Page'!$A$1</f>
        <v>North Carolina Central University</v>
      </c>
      <c r="B669" s="91" t="s">
        <v>43</v>
      </c>
      <c r="C669" s="92" t="s">
        <v>32</v>
      </c>
      <c r="D669" s="42" t="s">
        <v>12</v>
      </c>
      <c r="E669" s="42" t="str">
        <f t="shared" si="10"/>
        <v>Sponsored ResearchUtilities</v>
      </c>
      <c r="F669" s="94">
        <f>VLOOKUP(E669,'Budget Template'!$C:$G,VLOOKUP(C669,'Fund Lookup'!$A$2:$B$5,2,FALSE),FALSE)</f>
        <v>0</v>
      </c>
    </row>
    <row r="670" spans="1:6" ht="30" x14ac:dyDescent="0.25">
      <c r="A670" t="str">
        <f>'Cover Page'!$A$1</f>
        <v>North Carolina Central University</v>
      </c>
      <c r="B670" s="91" t="s">
        <v>43</v>
      </c>
      <c r="C670" s="92" t="s">
        <v>32</v>
      </c>
      <c r="D670" s="42" t="s">
        <v>14</v>
      </c>
      <c r="E670" s="42" t="str">
        <f t="shared" si="10"/>
        <v>Sponsored ResearchOther Expenses</v>
      </c>
      <c r="F670" s="94">
        <f>VLOOKUP(E670,'Budget Template'!$C:$G,VLOOKUP(C670,'Fund Lookup'!$A$2:$B$5,2,FALSE),FALSE)</f>
        <v>0</v>
      </c>
    </row>
    <row r="671" spans="1:6" ht="30" x14ac:dyDescent="0.25">
      <c r="A671" t="str">
        <f>'Cover Page'!$A$1</f>
        <v>North Carolina Central University</v>
      </c>
      <c r="B671" s="91" t="s">
        <v>43</v>
      </c>
      <c r="C671" s="92" t="s">
        <v>32</v>
      </c>
      <c r="D671" s="42" t="s">
        <v>35</v>
      </c>
      <c r="E671" s="42" t="str">
        <f t="shared" si="10"/>
        <v>Sponsored ResearchTransfers In</v>
      </c>
      <c r="F671" s="94">
        <f>VLOOKUP(E671,'Budget Template'!$C:$G,VLOOKUP(C671,'Fund Lookup'!$A$2:$B$5,2,FALSE),FALSE)</f>
        <v>0</v>
      </c>
    </row>
    <row r="672" spans="1:6" ht="30" x14ac:dyDescent="0.25">
      <c r="A672" t="str">
        <f>'Cover Page'!$A$1</f>
        <v>North Carolina Central University</v>
      </c>
      <c r="B672" s="91" t="s">
        <v>43</v>
      </c>
      <c r="C672" s="92" t="s">
        <v>32</v>
      </c>
      <c r="D672" s="42" t="s">
        <v>93</v>
      </c>
      <c r="E672" s="42" t="str">
        <f t="shared" si="10"/>
        <v>Sponsored ResearchTransfers Out to Capital</v>
      </c>
      <c r="F672" s="94">
        <f>VLOOKUP(E672,'Budget Template'!$C:$G,VLOOKUP(C672,'Fund Lookup'!$A$2:$B$5,2,FALSE),FALSE)</f>
        <v>0</v>
      </c>
    </row>
    <row r="673" spans="1:6" ht="30" x14ac:dyDescent="0.25">
      <c r="A673" t="str">
        <f>'Cover Page'!$A$1</f>
        <v>North Carolina Central University</v>
      </c>
      <c r="B673" s="91" t="s">
        <v>43</v>
      </c>
      <c r="C673" s="92" t="s">
        <v>32</v>
      </c>
      <c r="D673" s="42" t="s">
        <v>94</v>
      </c>
      <c r="E673" s="42" t="str">
        <f t="shared" si="10"/>
        <v>Sponsored ResearchTransfers Out (Other)</v>
      </c>
      <c r="F673" s="94">
        <f>VLOOKUP(E673,'Budget Template'!$C:$G,VLOOKUP(C673,'Fund Lookup'!$A$2:$B$5,2,FALSE),FALSE)</f>
        <v>0</v>
      </c>
    </row>
    <row r="674" spans="1:6" x14ac:dyDescent="0.25">
      <c r="A674" t="str">
        <f>'Cover Page'!$A$1</f>
        <v>North Carolina Central University</v>
      </c>
      <c r="B674" s="91" t="s">
        <v>43</v>
      </c>
      <c r="C674" s="92" t="s">
        <v>86</v>
      </c>
      <c r="D674" s="42" t="s">
        <v>33</v>
      </c>
      <c r="E674" s="42" t="str">
        <f t="shared" si="10"/>
        <v>Sponsored ResearchState Appropriation, Tuition, &amp; Fees</v>
      </c>
      <c r="F674" s="94">
        <f>VLOOKUP(E674,'Budget Template'!$C:$G,VLOOKUP(C674,'Fund Lookup'!$A$2:$B$5,2,FALSE),FALSE)</f>
        <v>0</v>
      </c>
    </row>
    <row r="675" spans="1:6" x14ac:dyDescent="0.25">
      <c r="A675" t="str">
        <f>'Cover Page'!$A$1</f>
        <v>North Carolina Central University</v>
      </c>
      <c r="B675" s="91" t="s">
        <v>43</v>
      </c>
      <c r="C675" s="92" t="s">
        <v>86</v>
      </c>
      <c r="D675" s="42" t="s">
        <v>4</v>
      </c>
      <c r="E675" s="42" t="str">
        <f t="shared" si="10"/>
        <v>Sponsored ResearchSales &amp; Services</v>
      </c>
      <c r="F675" s="94">
        <f>VLOOKUP(E675,'Budget Template'!$C:$G,VLOOKUP(C675,'Fund Lookup'!$A$2:$B$5,2,FALSE),FALSE)</f>
        <v>0</v>
      </c>
    </row>
    <row r="676" spans="1:6" x14ac:dyDescent="0.25">
      <c r="A676" t="str">
        <f>'Cover Page'!$A$1</f>
        <v>North Carolina Central University</v>
      </c>
      <c r="B676" s="91" t="s">
        <v>43</v>
      </c>
      <c r="C676" s="92" t="s">
        <v>86</v>
      </c>
      <c r="D676" s="42" t="s">
        <v>30</v>
      </c>
      <c r="E676" s="42" t="str">
        <f t="shared" si="10"/>
        <v>Sponsored ResearchPatient Services</v>
      </c>
      <c r="F676" s="94">
        <f>VLOOKUP(E676,'Budget Template'!$C:$G,VLOOKUP(C676,'Fund Lookup'!$A$2:$B$5,2,FALSE),FALSE)</f>
        <v>0</v>
      </c>
    </row>
    <row r="677" spans="1:6" x14ac:dyDescent="0.25">
      <c r="A677" t="str">
        <f>'Cover Page'!$A$1</f>
        <v>North Carolina Central University</v>
      </c>
      <c r="B677" s="91" t="s">
        <v>43</v>
      </c>
      <c r="C677" s="92" t="s">
        <v>86</v>
      </c>
      <c r="D677" s="42" t="s">
        <v>5</v>
      </c>
      <c r="E677" s="42" t="str">
        <f t="shared" si="10"/>
        <v>Sponsored ResearchContracts &amp; Grants</v>
      </c>
      <c r="F677" s="94">
        <f>VLOOKUP(E677,'Budget Template'!$C:$G,VLOOKUP(C677,'Fund Lookup'!$A$2:$B$5,2,FALSE),FALSE)</f>
        <v>5931851</v>
      </c>
    </row>
    <row r="678" spans="1:6" x14ac:dyDescent="0.25">
      <c r="A678" t="str">
        <f>'Cover Page'!$A$1</f>
        <v>North Carolina Central University</v>
      </c>
      <c r="B678" s="91" t="s">
        <v>43</v>
      </c>
      <c r="C678" s="92" t="s">
        <v>86</v>
      </c>
      <c r="D678" s="42" t="s">
        <v>6</v>
      </c>
      <c r="E678" s="42" t="str">
        <f t="shared" si="10"/>
        <v>Sponsored ResearchGifts &amp; Investments</v>
      </c>
      <c r="F678" s="94">
        <f>VLOOKUP(E678,'Budget Template'!$C:$G,VLOOKUP(C678,'Fund Lookup'!$A$2:$B$5,2,FALSE),FALSE)</f>
        <v>0</v>
      </c>
    </row>
    <row r="679" spans="1:6" x14ac:dyDescent="0.25">
      <c r="A679" t="str">
        <f>'Cover Page'!$A$1</f>
        <v>North Carolina Central University</v>
      </c>
      <c r="B679" s="91" t="s">
        <v>43</v>
      </c>
      <c r="C679" s="92" t="s">
        <v>86</v>
      </c>
      <c r="D679" s="42" t="s">
        <v>7</v>
      </c>
      <c r="E679" s="42" t="str">
        <f t="shared" si="10"/>
        <v>Sponsored ResearchOther Revenues</v>
      </c>
      <c r="F679" s="94">
        <f>VLOOKUP(E679,'Budget Template'!$C:$G,VLOOKUP(C679,'Fund Lookup'!$A$2:$B$5,2,FALSE),FALSE)</f>
        <v>0</v>
      </c>
    </row>
    <row r="680" spans="1:6" x14ac:dyDescent="0.25">
      <c r="A680" t="str">
        <f>'Cover Page'!$A$1</f>
        <v>North Carolina Central University</v>
      </c>
      <c r="B680" s="91" t="s">
        <v>43</v>
      </c>
      <c r="C680" s="92" t="s">
        <v>86</v>
      </c>
      <c r="D680" s="42" t="s">
        <v>10</v>
      </c>
      <c r="E680" s="42" t="str">
        <f t="shared" si="10"/>
        <v>Sponsored ResearchSalaries and Wages</v>
      </c>
      <c r="F680" s="94">
        <f>VLOOKUP(E680,'Budget Template'!$C:$G,VLOOKUP(C680,'Fund Lookup'!$A$2:$B$5,2,FALSE),FALSE)</f>
        <v>952677</v>
      </c>
    </row>
    <row r="681" spans="1:6" x14ac:dyDescent="0.25">
      <c r="A681" t="str">
        <f>'Cover Page'!$A$1</f>
        <v>North Carolina Central University</v>
      </c>
      <c r="B681" s="91" t="s">
        <v>43</v>
      </c>
      <c r="C681" s="92" t="s">
        <v>86</v>
      </c>
      <c r="D681" s="42" t="s">
        <v>11</v>
      </c>
      <c r="E681" s="42" t="str">
        <f t="shared" si="10"/>
        <v>Sponsored ResearchStaff Benefits</v>
      </c>
      <c r="F681" s="94">
        <f>VLOOKUP(E681,'Budget Template'!$C:$G,VLOOKUP(C681,'Fund Lookup'!$A$2:$B$5,2,FALSE),FALSE)</f>
        <v>284937</v>
      </c>
    </row>
    <row r="682" spans="1:6" x14ac:dyDescent="0.25">
      <c r="A682" t="str">
        <f>'Cover Page'!$A$1</f>
        <v>North Carolina Central University</v>
      </c>
      <c r="B682" s="91" t="s">
        <v>43</v>
      </c>
      <c r="C682" s="92" t="s">
        <v>86</v>
      </c>
      <c r="D682" s="42" t="s">
        <v>92</v>
      </c>
      <c r="E682" s="42" t="str">
        <f t="shared" si="10"/>
        <v>Sponsored ResearchServices, Supplies, Materials, &amp; Equip.</v>
      </c>
      <c r="F682" s="94">
        <f>VLOOKUP(E682,'Budget Template'!$C:$G,VLOOKUP(C682,'Fund Lookup'!$A$2:$B$5,2,FALSE),FALSE)</f>
        <v>2840356</v>
      </c>
    </row>
    <row r="683" spans="1:6" x14ac:dyDescent="0.25">
      <c r="A683" t="str">
        <f>'Cover Page'!$A$1</f>
        <v>North Carolina Central University</v>
      </c>
      <c r="B683" s="91" t="s">
        <v>43</v>
      </c>
      <c r="C683" s="92" t="s">
        <v>86</v>
      </c>
      <c r="D683" s="42" t="s">
        <v>13</v>
      </c>
      <c r="E683" s="42" t="str">
        <f t="shared" si="10"/>
        <v>Sponsored ResearchScholarships &amp; Fellowships</v>
      </c>
      <c r="F683" s="94">
        <f>VLOOKUP(E683,'Budget Template'!$C:$G,VLOOKUP(C683,'Fund Lookup'!$A$2:$B$5,2,FALSE),FALSE)</f>
        <v>0</v>
      </c>
    </row>
    <row r="684" spans="1:6" x14ac:dyDescent="0.25">
      <c r="A684" t="str">
        <f>'Cover Page'!$A$1</f>
        <v>North Carolina Central University</v>
      </c>
      <c r="B684" s="91" t="s">
        <v>43</v>
      </c>
      <c r="C684" s="92" t="s">
        <v>86</v>
      </c>
      <c r="D684" s="42" t="s">
        <v>29</v>
      </c>
      <c r="E684" s="42" t="str">
        <f t="shared" si="10"/>
        <v>Sponsored ResearchDebt Service</v>
      </c>
      <c r="F684" s="94">
        <f>VLOOKUP(E684,'Budget Template'!$C:$G,VLOOKUP(C684,'Fund Lookup'!$A$2:$B$5,2,FALSE),FALSE)</f>
        <v>0</v>
      </c>
    </row>
    <row r="685" spans="1:6" x14ac:dyDescent="0.25">
      <c r="A685" t="str">
        <f>'Cover Page'!$A$1</f>
        <v>North Carolina Central University</v>
      </c>
      <c r="B685" s="91" t="s">
        <v>43</v>
      </c>
      <c r="C685" s="92" t="s">
        <v>86</v>
      </c>
      <c r="D685" s="42" t="s">
        <v>12</v>
      </c>
      <c r="E685" s="42" t="str">
        <f t="shared" si="10"/>
        <v>Sponsored ResearchUtilities</v>
      </c>
      <c r="F685" s="94">
        <f>VLOOKUP(E685,'Budget Template'!$C:$G,VLOOKUP(C685,'Fund Lookup'!$A$2:$B$5,2,FALSE),FALSE)</f>
        <v>0</v>
      </c>
    </row>
    <row r="686" spans="1:6" x14ac:dyDescent="0.25">
      <c r="A686" t="str">
        <f>'Cover Page'!$A$1</f>
        <v>North Carolina Central University</v>
      </c>
      <c r="B686" s="91" t="s">
        <v>43</v>
      </c>
      <c r="C686" s="92" t="s">
        <v>86</v>
      </c>
      <c r="D686" s="42" t="s">
        <v>14</v>
      </c>
      <c r="E686" s="42" t="str">
        <f t="shared" si="10"/>
        <v>Sponsored ResearchOther Expenses</v>
      </c>
      <c r="F686" s="94">
        <f>VLOOKUP(E686,'Budget Template'!$C:$G,VLOOKUP(C686,'Fund Lookup'!$A$2:$B$5,2,FALSE),FALSE)</f>
        <v>20421</v>
      </c>
    </row>
    <row r="687" spans="1:6" x14ac:dyDescent="0.25">
      <c r="A687" t="str">
        <f>'Cover Page'!$A$1</f>
        <v>North Carolina Central University</v>
      </c>
      <c r="B687" s="91" t="s">
        <v>43</v>
      </c>
      <c r="C687" s="92" t="s">
        <v>86</v>
      </c>
      <c r="D687" s="42" t="s">
        <v>35</v>
      </c>
      <c r="E687" s="42" t="str">
        <f t="shared" si="10"/>
        <v>Sponsored ResearchTransfers In</v>
      </c>
      <c r="F687" s="94">
        <f>VLOOKUP(E687,'Budget Template'!$C:$G,VLOOKUP(C687,'Fund Lookup'!$A$2:$B$5,2,FALSE),FALSE)</f>
        <v>0</v>
      </c>
    </row>
    <row r="688" spans="1:6" x14ac:dyDescent="0.25">
      <c r="A688" t="str">
        <f>'Cover Page'!$A$1</f>
        <v>North Carolina Central University</v>
      </c>
      <c r="B688" s="91" t="s">
        <v>43</v>
      </c>
      <c r="C688" s="92" t="s">
        <v>86</v>
      </c>
      <c r="D688" s="42" t="s">
        <v>93</v>
      </c>
      <c r="E688" s="42" t="str">
        <f t="shared" si="10"/>
        <v>Sponsored ResearchTransfers Out to Capital</v>
      </c>
      <c r="F688" s="94">
        <f>VLOOKUP(E688,'Budget Template'!$C:$G,VLOOKUP(C688,'Fund Lookup'!$A$2:$B$5,2,FALSE),FALSE)</f>
        <v>0</v>
      </c>
    </row>
    <row r="689" spans="1:6" x14ac:dyDescent="0.25">
      <c r="A689" t="str">
        <f>'Cover Page'!$A$1</f>
        <v>North Carolina Central University</v>
      </c>
      <c r="B689" s="91" t="s">
        <v>43</v>
      </c>
      <c r="C689" s="92" t="s">
        <v>86</v>
      </c>
      <c r="D689" s="42" t="s">
        <v>94</v>
      </c>
      <c r="E689" s="42" t="str">
        <f t="shared" si="10"/>
        <v>Sponsored ResearchTransfers Out (Other)</v>
      </c>
      <c r="F689" s="94">
        <f>VLOOKUP(E689,'Budget Template'!$C:$G,VLOOKUP(C689,'Fund Lookup'!$A$2:$B$5,2,FALSE),FALSE)</f>
        <v>0</v>
      </c>
    </row>
    <row r="690" spans="1:6" x14ac:dyDescent="0.25">
      <c r="A690" t="str">
        <f>'Cover Page'!$A$1</f>
        <v>North Carolina Central University</v>
      </c>
      <c r="B690" s="91" t="s">
        <v>43</v>
      </c>
      <c r="C690" s="92" t="s">
        <v>28</v>
      </c>
      <c r="D690" s="42" t="s">
        <v>33</v>
      </c>
      <c r="E690" s="42" t="str">
        <f t="shared" si="10"/>
        <v>Sponsored ResearchState Appropriation, Tuition, &amp; Fees</v>
      </c>
      <c r="F690" s="94">
        <f>VLOOKUP(E690,'Budget Template'!$C:$G,VLOOKUP(C690,'Fund Lookup'!$A$2:$B$5,2,FALSE),FALSE)</f>
        <v>0</v>
      </c>
    </row>
    <row r="691" spans="1:6" x14ac:dyDescent="0.25">
      <c r="A691" t="str">
        <f>'Cover Page'!$A$1</f>
        <v>North Carolina Central University</v>
      </c>
      <c r="B691" s="91" t="s">
        <v>43</v>
      </c>
      <c r="C691" s="92" t="s">
        <v>28</v>
      </c>
      <c r="D691" s="42" t="s">
        <v>4</v>
      </c>
      <c r="E691" s="42" t="str">
        <f t="shared" si="10"/>
        <v>Sponsored ResearchSales &amp; Services</v>
      </c>
      <c r="F691" s="94">
        <f>VLOOKUP(E691,'Budget Template'!$C:$G,VLOOKUP(C691,'Fund Lookup'!$A$2:$B$5,2,FALSE),FALSE)</f>
        <v>0</v>
      </c>
    </row>
    <row r="692" spans="1:6" x14ac:dyDescent="0.25">
      <c r="A692" t="str">
        <f>'Cover Page'!$A$1</f>
        <v>North Carolina Central University</v>
      </c>
      <c r="B692" s="91" t="s">
        <v>43</v>
      </c>
      <c r="C692" s="92" t="s">
        <v>28</v>
      </c>
      <c r="D692" s="42" t="s">
        <v>30</v>
      </c>
      <c r="E692" s="42" t="str">
        <f t="shared" si="10"/>
        <v>Sponsored ResearchPatient Services</v>
      </c>
      <c r="F692" s="94">
        <f>VLOOKUP(E692,'Budget Template'!$C:$G,VLOOKUP(C692,'Fund Lookup'!$A$2:$B$5,2,FALSE),FALSE)</f>
        <v>0</v>
      </c>
    </row>
    <row r="693" spans="1:6" x14ac:dyDescent="0.25">
      <c r="A693" t="str">
        <f>'Cover Page'!$A$1</f>
        <v>North Carolina Central University</v>
      </c>
      <c r="B693" s="91" t="s">
        <v>43</v>
      </c>
      <c r="C693" s="92" t="s">
        <v>28</v>
      </c>
      <c r="D693" s="42" t="s">
        <v>5</v>
      </c>
      <c r="E693" s="42" t="str">
        <f t="shared" si="10"/>
        <v>Sponsored ResearchContracts &amp; Grants</v>
      </c>
      <c r="F693" s="94">
        <f>VLOOKUP(E693,'Budget Template'!$C:$G,VLOOKUP(C693,'Fund Lookup'!$A$2:$B$5,2,FALSE),FALSE)</f>
        <v>0</v>
      </c>
    </row>
    <row r="694" spans="1:6" x14ac:dyDescent="0.25">
      <c r="A694" t="str">
        <f>'Cover Page'!$A$1</f>
        <v>North Carolina Central University</v>
      </c>
      <c r="B694" s="91" t="s">
        <v>43</v>
      </c>
      <c r="C694" s="92" t="s">
        <v>28</v>
      </c>
      <c r="D694" s="42" t="s">
        <v>6</v>
      </c>
      <c r="E694" s="42" t="str">
        <f t="shared" si="10"/>
        <v>Sponsored ResearchGifts &amp; Investments</v>
      </c>
      <c r="F694" s="94">
        <f>VLOOKUP(E694,'Budget Template'!$C:$G,VLOOKUP(C694,'Fund Lookup'!$A$2:$B$5,2,FALSE),FALSE)</f>
        <v>0</v>
      </c>
    </row>
    <row r="695" spans="1:6" x14ac:dyDescent="0.25">
      <c r="A695" t="str">
        <f>'Cover Page'!$A$1</f>
        <v>North Carolina Central University</v>
      </c>
      <c r="B695" s="91" t="s">
        <v>43</v>
      </c>
      <c r="C695" s="92" t="s">
        <v>28</v>
      </c>
      <c r="D695" s="42" t="s">
        <v>7</v>
      </c>
      <c r="E695" s="42" t="str">
        <f t="shared" si="10"/>
        <v>Sponsored ResearchOther Revenues</v>
      </c>
      <c r="F695" s="94">
        <f>VLOOKUP(E695,'Budget Template'!$C:$G,VLOOKUP(C695,'Fund Lookup'!$A$2:$B$5,2,FALSE),FALSE)</f>
        <v>0</v>
      </c>
    </row>
    <row r="696" spans="1:6" x14ac:dyDescent="0.25">
      <c r="A696" t="str">
        <f>'Cover Page'!$A$1</f>
        <v>North Carolina Central University</v>
      </c>
      <c r="B696" s="91" t="s">
        <v>43</v>
      </c>
      <c r="C696" s="92" t="s">
        <v>28</v>
      </c>
      <c r="D696" s="42" t="s">
        <v>10</v>
      </c>
      <c r="E696" s="42" t="str">
        <f t="shared" si="10"/>
        <v>Sponsored ResearchSalaries and Wages</v>
      </c>
      <c r="F696" s="94">
        <f>VLOOKUP(E696,'Budget Template'!$C:$G,VLOOKUP(C696,'Fund Lookup'!$A$2:$B$5,2,FALSE),FALSE)</f>
        <v>0</v>
      </c>
    </row>
    <row r="697" spans="1:6" x14ac:dyDescent="0.25">
      <c r="A697" t="str">
        <f>'Cover Page'!$A$1</f>
        <v>North Carolina Central University</v>
      </c>
      <c r="B697" s="91" t="s">
        <v>43</v>
      </c>
      <c r="C697" s="92" t="s">
        <v>28</v>
      </c>
      <c r="D697" s="42" t="s">
        <v>11</v>
      </c>
      <c r="E697" s="42" t="str">
        <f t="shared" si="10"/>
        <v>Sponsored ResearchStaff Benefits</v>
      </c>
      <c r="F697" s="94">
        <f>VLOOKUP(E697,'Budget Template'!$C:$G,VLOOKUP(C697,'Fund Lookup'!$A$2:$B$5,2,FALSE),FALSE)</f>
        <v>0</v>
      </c>
    </row>
    <row r="698" spans="1:6" x14ac:dyDescent="0.25">
      <c r="A698" t="str">
        <f>'Cover Page'!$A$1</f>
        <v>North Carolina Central University</v>
      </c>
      <c r="B698" s="91" t="s">
        <v>43</v>
      </c>
      <c r="C698" s="92" t="s">
        <v>28</v>
      </c>
      <c r="D698" s="42" t="s">
        <v>92</v>
      </c>
      <c r="E698" s="42" t="str">
        <f t="shared" si="10"/>
        <v>Sponsored ResearchServices, Supplies, Materials, &amp; Equip.</v>
      </c>
      <c r="F698" s="94">
        <f>VLOOKUP(E698,'Budget Template'!$C:$G,VLOOKUP(C698,'Fund Lookup'!$A$2:$B$5,2,FALSE),FALSE)</f>
        <v>0</v>
      </c>
    </row>
    <row r="699" spans="1:6" x14ac:dyDescent="0.25">
      <c r="A699" t="str">
        <f>'Cover Page'!$A$1</f>
        <v>North Carolina Central University</v>
      </c>
      <c r="B699" s="91" t="s">
        <v>43</v>
      </c>
      <c r="C699" s="92" t="s">
        <v>28</v>
      </c>
      <c r="D699" s="42" t="s">
        <v>13</v>
      </c>
      <c r="E699" s="42" t="str">
        <f t="shared" si="10"/>
        <v>Sponsored ResearchScholarships &amp; Fellowships</v>
      </c>
      <c r="F699" s="94">
        <f>VLOOKUP(E699,'Budget Template'!$C:$G,VLOOKUP(C699,'Fund Lookup'!$A$2:$B$5,2,FALSE),FALSE)</f>
        <v>0</v>
      </c>
    </row>
    <row r="700" spans="1:6" x14ac:dyDescent="0.25">
      <c r="A700" t="str">
        <f>'Cover Page'!$A$1</f>
        <v>North Carolina Central University</v>
      </c>
      <c r="B700" s="91" t="s">
        <v>43</v>
      </c>
      <c r="C700" s="92" t="s">
        <v>28</v>
      </c>
      <c r="D700" s="42" t="s">
        <v>29</v>
      </c>
      <c r="E700" s="42" t="str">
        <f t="shared" si="10"/>
        <v>Sponsored ResearchDebt Service</v>
      </c>
      <c r="F700" s="94">
        <f>VLOOKUP(E700,'Budget Template'!$C:$G,VLOOKUP(C700,'Fund Lookup'!$A$2:$B$5,2,FALSE),FALSE)</f>
        <v>0</v>
      </c>
    </row>
    <row r="701" spans="1:6" x14ac:dyDescent="0.25">
      <c r="A701" t="str">
        <f>'Cover Page'!$A$1</f>
        <v>North Carolina Central University</v>
      </c>
      <c r="B701" s="91" t="s">
        <v>43</v>
      </c>
      <c r="C701" s="92" t="s">
        <v>28</v>
      </c>
      <c r="D701" s="42" t="s">
        <v>12</v>
      </c>
      <c r="E701" s="42" t="str">
        <f t="shared" si="10"/>
        <v>Sponsored ResearchUtilities</v>
      </c>
      <c r="F701" s="94">
        <f>VLOOKUP(E701,'Budget Template'!$C:$G,VLOOKUP(C701,'Fund Lookup'!$A$2:$B$5,2,FALSE),FALSE)</f>
        <v>0</v>
      </c>
    </row>
    <row r="702" spans="1:6" x14ac:dyDescent="0.25">
      <c r="A702" t="str">
        <f>'Cover Page'!$A$1</f>
        <v>North Carolina Central University</v>
      </c>
      <c r="B702" s="91" t="s">
        <v>43</v>
      </c>
      <c r="C702" s="92" t="s">
        <v>28</v>
      </c>
      <c r="D702" s="42" t="s">
        <v>14</v>
      </c>
      <c r="E702" s="42" t="str">
        <f t="shared" si="10"/>
        <v>Sponsored ResearchOther Expenses</v>
      </c>
      <c r="F702" s="94">
        <f>VLOOKUP(E702,'Budget Template'!$C:$G,VLOOKUP(C702,'Fund Lookup'!$A$2:$B$5,2,FALSE),FALSE)</f>
        <v>0</v>
      </c>
    </row>
    <row r="703" spans="1:6" x14ac:dyDescent="0.25">
      <c r="A703" t="str">
        <f>'Cover Page'!$A$1</f>
        <v>North Carolina Central University</v>
      </c>
      <c r="B703" s="91" t="s">
        <v>43</v>
      </c>
      <c r="C703" s="92" t="s">
        <v>28</v>
      </c>
      <c r="D703" s="42" t="s">
        <v>35</v>
      </c>
      <c r="E703" s="42" t="str">
        <f t="shared" si="10"/>
        <v>Sponsored ResearchTransfers In</v>
      </c>
      <c r="F703" s="94">
        <f>VLOOKUP(E703,'Budget Template'!$C:$G,VLOOKUP(C703,'Fund Lookup'!$A$2:$B$5,2,FALSE),FALSE)</f>
        <v>0</v>
      </c>
    </row>
    <row r="704" spans="1:6" x14ac:dyDescent="0.25">
      <c r="A704" t="str">
        <f>'Cover Page'!$A$1</f>
        <v>North Carolina Central University</v>
      </c>
      <c r="B704" s="91" t="s">
        <v>43</v>
      </c>
      <c r="C704" s="92" t="s">
        <v>28</v>
      </c>
      <c r="D704" s="42" t="s">
        <v>93</v>
      </c>
      <c r="E704" s="42" t="str">
        <f t="shared" si="10"/>
        <v>Sponsored ResearchTransfers Out to Capital</v>
      </c>
      <c r="F704" s="94">
        <f>VLOOKUP(E704,'Budget Template'!$C:$G,VLOOKUP(C704,'Fund Lookup'!$A$2:$B$5,2,FALSE),FALSE)</f>
        <v>0</v>
      </c>
    </row>
    <row r="705" spans="1:6" x14ac:dyDescent="0.25">
      <c r="A705" t="str">
        <f>'Cover Page'!$A$1</f>
        <v>North Carolina Central University</v>
      </c>
      <c r="B705" s="91" t="s">
        <v>43</v>
      </c>
      <c r="C705" s="92" t="s">
        <v>28</v>
      </c>
      <c r="D705" s="42" t="s">
        <v>94</v>
      </c>
      <c r="E705" s="42" t="str">
        <f t="shared" si="10"/>
        <v>Sponsored ResearchTransfers Out (Other)</v>
      </c>
      <c r="F705" s="94">
        <f>VLOOKUP(E705,'Budget Template'!$C:$G,VLOOKUP(C705,'Fund Lookup'!$A$2:$B$5,2,FALSE),FALSE)</f>
        <v>0</v>
      </c>
    </row>
    <row r="706" spans="1:6" x14ac:dyDescent="0.25">
      <c r="A706" t="str">
        <f>'Cover Page'!$A$1</f>
        <v>North Carolina Central University</v>
      </c>
      <c r="B706" s="91" t="s">
        <v>20</v>
      </c>
      <c r="C706" s="92" t="s">
        <v>0</v>
      </c>
      <c r="D706" s="42" t="s">
        <v>33</v>
      </c>
      <c r="E706" s="42" t="str">
        <f t="shared" si="10"/>
        <v>University AdministrationState Appropriation, Tuition, &amp; Fees</v>
      </c>
      <c r="F706" s="94">
        <f>VLOOKUP(E706,'Budget Template'!$C:$G,VLOOKUP(C706,'Fund Lookup'!$A$2:$B$5,2,FALSE),FALSE)</f>
        <v>4874123</v>
      </c>
    </row>
    <row r="707" spans="1:6" x14ac:dyDescent="0.25">
      <c r="A707" t="str">
        <f>'Cover Page'!$A$1</f>
        <v>North Carolina Central University</v>
      </c>
      <c r="B707" s="91" t="s">
        <v>20</v>
      </c>
      <c r="C707" s="92" t="s">
        <v>0</v>
      </c>
      <c r="D707" s="42" t="s">
        <v>4</v>
      </c>
      <c r="E707" s="42" t="str">
        <f t="shared" ref="E707:E770" si="11">B707&amp;D707</f>
        <v>University AdministrationSales &amp; Services</v>
      </c>
      <c r="F707" s="94">
        <f>VLOOKUP(E707,'Budget Template'!$C:$G,VLOOKUP(C707,'Fund Lookup'!$A$2:$B$5,2,FALSE),FALSE)</f>
        <v>0</v>
      </c>
    </row>
    <row r="708" spans="1:6" x14ac:dyDescent="0.25">
      <c r="A708" t="str">
        <f>'Cover Page'!$A$1</f>
        <v>North Carolina Central University</v>
      </c>
      <c r="B708" s="91" t="s">
        <v>20</v>
      </c>
      <c r="C708" s="92" t="s">
        <v>0</v>
      </c>
      <c r="D708" s="42" t="s">
        <v>30</v>
      </c>
      <c r="E708" s="42" t="str">
        <f t="shared" si="11"/>
        <v>University AdministrationPatient Services</v>
      </c>
      <c r="F708" s="94">
        <f>VLOOKUP(E708,'Budget Template'!$C:$G,VLOOKUP(C708,'Fund Lookup'!$A$2:$B$5,2,FALSE),FALSE)</f>
        <v>0</v>
      </c>
    </row>
    <row r="709" spans="1:6" x14ac:dyDescent="0.25">
      <c r="A709" t="str">
        <f>'Cover Page'!$A$1</f>
        <v>North Carolina Central University</v>
      </c>
      <c r="B709" s="91" t="s">
        <v>20</v>
      </c>
      <c r="C709" s="92" t="s">
        <v>0</v>
      </c>
      <c r="D709" s="42" t="s">
        <v>5</v>
      </c>
      <c r="E709" s="42" t="str">
        <f t="shared" si="11"/>
        <v>University AdministrationContracts &amp; Grants</v>
      </c>
      <c r="F709" s="94">
        <f>VLOOKUP(E709,'Budget Template'!$C:$G,VLOOKUP(C709,'Fund Lookup'!$A$2:$B$5,2,FALSE),FALSE)</f>
        <v>0</v>
      </c>
    </row>
    <row r="710" spans="1:6" x14ac:dyDescent="0.25">
      <c r="A710" t="str">
        <f>'Cover Page'!$A$1</f>
        <v>North Carolina Central University</v>
      </c>
      <c r="B710" s="91" t="s">
        <v>20</v>
      </c>
      <c r="C710" s="92" t="s">
        <v>0</v>
      </c>
      <c r="D710" s="42" t="s">
        <v>6</v>
      </c>
      <c r="E710" s="42" t="str">
        <f t="shared" si="11"/>
        <v>University AdministrationGifts &amp; Investments</v>
      </c>
      <c r="F710" s="94">
        <f>VLOOKUP(E710,'Budget Template'!$C:$G,VLOOKUP(C710,'Fund Lookup'!$A$2:$B$5,2,FALSE),FALSE)</f>
        <v>0</v>
      </c>
    </row>
    <row r="711" spans="1:6" x14ac:dyDescent="0.25">
      <c r="A711" t="str">
        <f>'Cover Page'!$A$1</f>
        <v>North Carolina Central University</v>
      </c>
      <c r="B711" s="91" t="s">
        <v>20</v>
      </c>
      <c r="C711" s="92" t="s">
        <v>0</v>
      </c>
      <c r="D711" s="42" t="s">
        <v>7</v>
      </c>
      <c r="E711" s="42" t="str">
        <f t="shared" si="11"/>
        <v>University AdministrationOther Revenues</v>
      </c>
      <c r="F711" s="94">
        <f>VLOOKUP(E711,'Budget Template'!$C:$G,VLOOKUP(C711,'Fund Lookup'!$A$2:$B$5,2,FALSE),FALSE)</f>
        <v>0</v>
      </c>
    </row>
    <row r="712" spans="1:6" x14ac:dyDescent="0.25">
      <c r="A712" t="str">
        <f>'Cover Page'!$A$1</f>
        <v>North Carolina Central University</v>
      </c>
      <c r="B712" s="91" t="s">
        <v>20</v>
      </c>
      <c r="C712" s="92" t="s">
        <v>0</v>
      </c>
      <c r="D712" s="42" t="s">
        <v>10</v>
      </c>
      <c r="E712" s="42" t="str">
        <f t="shared" si="11"/>
        <v>University AdministrationSalaries and Wages</v>
      </c>
      <c r="F712" s="94">
        <f>VLOOKUP(E712,'Budget Template'!$C:$G,VLOOKUP(C712,'Fund Lookup'!$A$2:$B$5,2,FALSE),FALSE)</f>
        <v>2946777</v>
      </c>
    </row>
    <row r="713" spans="1:6" x14ac:dyDescent="0.25">
      <c r="A713" t="str">
        <f>'Cover Page'!$A$1</f>
        <v>North Carolina Central University</v>
      </c>
      <c r="B713" s="91" t="s">
        <v>20</v>
      </c>
      <c r="C713" s="92" t="s">
        <v>0</v>
      </c>
      <c r="D713" s="42" t="s">
        <v>11</v>
      </c>
      <c r="E713" s="42" t="str">
        <f t="shared" si="11"/>
        <v>University AdministrationStaff Benefits</v>
      </c>
      <c r="F713" s="94">
        <f>VLOOKUP(E713,'Budget Template'!$C:$G,VLOOKUP(C713,'Fund Lookup'!$A$2:$B$5,2,FALSE),FALSE)</f>
        <v>884928</v>
      </c>
    </row>
    <row r="714" spans="1:6" x14ac:dyDescent="0.25">
      <c r="A714" t="str">
        <f>'Cover Page'!$A$1</f>
        <v>North Carolina Central University</v>
      </c>
      <c r="B714" s="91" t="s">
        <v>20</v>
      </c>
      <c r="C714" s="92" t="s">
        <v>0</v>
      </c>
      <c r="D714" s="42" t="s">
        <v>92</v>
      </c>
      <c r="E714" s="42" t="str">
        <f t="shared" si="11"/>
        <v>University AdministrationServices, Supplies, Materials, &amp; Equip.</v>
      </c>
      <c r="F714" s="94">
        <f>VLOOKUP(E714,'Budget Template'!$C:$G,VLOOKUP(C714,'Fund Lookup'!$A$2:$B$5,2,FALSE),FALSE)</f>
        <v>1012872</v>
      </c>
    </row>
    <row r="715" spans="1:6" x14ac:dyDescent="0.25">
      <c r="A715" t="str">
        <f>'Cover Page'!$A$1</f>
        <v>North Carolina Central University</v>
      </c>
      <c r="B715" s="91" t="s">
        <v>20</v>
      </c>
      <c r="C715" s="92" t="s">
        <v>0</v>
      </c>
      <c r="D715" s="42" t="s">
        <v>13</v>
      </c>
      <c r="E715" s="42" t="str">
        <f t="shared" si="11"/>
        <v>University AdministrationScholarships &amp; Fellowships</v>
      </c>
      <c r="F715" s="94">
        <f>VLOOKUP(E715,'Budget Template'!$C:$G,VLOOKUP(C715,'Fund Lookup'!$A$2:$B$5,2,FALSE),FALSE)</f>
        <v>0</v>
      </c>
    </row>
    <row r="716" spans="1:6" x14ac:dyDescent="0.25">
      <c r="A716" t="str">
        <f>'Cover Page'!$A$1</f>
        <v>North Carolina Central University</v>
      </c>
      <c r="B716" s="91" t="s">
        <v>20</v>
      </c>
      <c r="C716" s="92" t="s">
        <v>0</v>
      </c>
      <c r="D716" s="42" t="s">
        <v>29</v>
      </c>
      <c r="E716" s="42" t="str">
        <f t="shared" si="11"/>
        <v>University AdministrationDebt Service</v>
      </c>
      <c r="F716" s="94">
        <f>VLOOKUP(E716,'Budget Template'!$C:$G,VLOOKUP(C716,'Fund Lookup'!$A$2:$B$5,2,FALSE),FALSE)</f>
        <v>0</v>
      </c>
    </row>
    <row r="717" spans="1:6" x14ac:dyDescent="0.25">
      <c r="A717" t="str">
        <f>'Cover Page'!$A$1</f>
        <v>North Carolina Central University</v>
      </c>
      <c r="B717" s="91" t="s">
        <v>20</v>
      </c>
      <c r="C717" s="92" t="s">
        <v>0</v>
      </c>
      <c r="D717" s="42" t="s">
        <v>12</v>
      </c>
      <c r="E717" s="42" t="str">
        <f t="shared" si="11"/>
        <v>University AdministrationUtilities</v>
      </c>
      <c r="F717" s="94">
        <f>VLOOKUP(E717,'Budget Template'!$C:$G,VLOOKUP(C717,'Fund Lookup'!$A$2:$B$5,2,FALSE),FALSE)</f>
        <v>0</v>
      </c>
    </row>
    <row r="718" spans="1:6" x14ac:dyDescent="0.25">
      <c r="A718" t="str">
        <f>'Cover Page'!$A$1</f>
        <v>North Carolina Central University</v>
      </c>
      <c r="B718" s="91" t="s">
        <v>20</v>
      </c>
      <c r="C718" s="92" t="s">
        <v>0</v>
      </c>
      <c r="D718" s="42" t="s">
        <v>14</v>
      </c>
      <c r="E718" s="42" t="str">
        <f t="shared" si="11"/>
        <v>University AdministrationOther Expenses</v>
      </c>
      <c r="F718" s="94">
        <f>VLOOKUP(E718,'Budget Template'!$C:$G,VLOOKUP(C718,'Fund Lookup'!$A$2:$B$5,2,FALSE),FALSE)</f>
        <v>29546</v>
      </c>
    </row>
    <row r="719" spans="1:6" x14ac:dyDescent="0.25">
      <c r="A719" t="str">
        <f>'Cover Page'!$A$1</f>
        <v>North Carolina Central University</v>
      </c>
      <c r="B719" s="91" t="s">
        <v>20</v>
      </c>
      <c r="C719" s="92" t="s">
        <v>0</v>
      </c>
      <c r="D719" s="42" t="s">
        <v>35</v>
      </c>
      <c r="E719" s="42" t="str">
        <f t="shared" si="11"/>
        <v>University AdministrationTransfers In</v>
      </c>
      <c r="F719" s="94">
        <f>VLOOKUP(E719,'Budget Template'!$C:$G,VLOOKUP(C719,'Fund Lookup'!$A$2:$B$5,2,FALSE),FALSE)</f>
        <v>0</v>
      </c>
    </row>
    <row r="720" spans="1:6" x14ac:dyDescent="0.25">
      <c r="A720" t="str">
        <f>'Cover Page'!$A$1</f>
        <v>North Carolina Central University</v>
      </c>
      <c r="B720" s="91" t="s">
        <v>20</v>
      </c>
      <c r="C720" s="92" t="s">
        <v>0</v>
      </c>
      <c r="D720" s="42" t="s">
        <v>93</v>
      </c>
      <c r="E720" s="42" t="str">
        <f t="shared" si="11"/>
        <v>University AdministrationTransfers Out to Capital</v>
      </c>
      <c r="F720" s="94">
        <f>VLOOKUP(E720,'Budget Template'!$C:$G,VLOOKUP(C720,'Fund Lookup'!$A$2:$B$5,2,FALSE),FALSE)</f>
        <v>0</v>
      </c>
    </row>
    <row r="721" spans="1:6" x14ac:dyDescent="0.25">
      <c r="A721" t="str">
        <f>'Cover Page'!$A$1</f>
        <v>North Carolina Central University</v>
      </c>
      <c r="B721" s="91" t="s">
        <v>20</v>
      </c>
      <c r="C721" s="92" t="s">
        <v>0</v>
      </c>
      <c r="D721" s="42" t="s">
        <v>94</v>
      </c>
      <c r="E721" s="42" t="str">
        <f t="shared" si="11"/>
        <v>University AdministrationTransfers Out (Other)</v>
      </c>
      <c r="F721" s="94">
        <f>VLOOKUP(E721,'Budget Template'!$C:$G,VLOOKUP(C721,'Fund Lookup'!$A$2:$B$5,2,FALSE),FALSE)</f>
        <v>0</v>
      </c>
    </row>
    <row r="722" spans="1:6" ht="30" x14ac:dyDescent="0.25">
      <c r="A722" t="str">
        <f>'Cover Page'!$A$1</f>
        <v>North Carolina Central University</v>
      </c>
      <c r="B722" s="91" t="s">
        <v>20</v>
      </c>
      <c r="C722" s="92" t="s">
        <v>32</v>
      </c>
      <c r="D722" s="42" t="s">
        <v>33</v>
      </c>
      <c r="E722" s="42" t="str">
        <f t="shared" si="11"/>
        <v>University AdministrationState Appropriation, Tuition, &amp; Fees</v>
      </c>
      <c r="F722" s="94">
        <f>VLOOKUP(E722,'Budget Template'!$C:$G,VLOOKUP(C722,'Fund Lookup'!$A$2:$B$5,2,FALSE),FALSE)</f>
        <v>0</v>
      </c>
    </row>
    <row r="723" spans="1:6" ht="30" x14ac:dyDescent="0.25">
      <c r="A723" t="str">
        <f>'Cover Page'!$A$1</f>
        <v>North Carolina Central University</v>
      </c>
      <c r="B723" s="91" t="s">
        <v>20</v>
      </c>
      <c r="C723" s="92" t="s">
        <v>32</v>
      </c>
      <c r="D723" s="42" t="s">
        <v>4</v>
      </c>
      <c r="E723" s="42" t="str">
        <f t="shared" si="11"/>
        <v>University AdministrationSales &amp; Services</v>
      </c>
      <c r="F723" s="94">
        <f>VLOOKUP(E723,'Budget Template'!$C:$G,VLOOKUP(C723,'Fund Lookup'!$A$2:$B$5,2,FALSE),FALSE)</f>
        <v>135319</v>
      </c>
    </row>
    <row r="724" spans="1:6" ht="30" x14ac:dyDescent="0.25">
      <c r="A724" t="str">
        <f>'Cover Page'!$A$1</f>
        <v>North Carolina Central University</v>
      </c>
      <c r="B724" s="91" t="s">
        <v>20</v>
      </c>
      <c r="C724" s="92" t="s">
        <v>32</v>
      </c>
      <c r="D724" s="42" t="s">
        <v>30</v>
      </c>
      <c r="E724" s="42" t="str">
        <f t="shared" si="11"/>
        <v>University AdministrationPatient Services</v>
      </c>
      <c r="F724" s="94">
        <f>VLOOKUP(E724,'Budget Template'!$C:$G,VLOOKUP(C724,'Fund Lookup'!$A$2:$B$5,2,FALSE),FALSE)</f>
        <v>0</v>
      </c>
    </row>
    <row r="725" spans="1:6" ht="30" x14ac:dyDescent="0.25">
      <c r="A725" t="str">
        <f>'Cover Page'!$A$1</f>
        <v>North Carolina Central University</v>
      </c>
      <c r="B725" s="91" t="s">
        <v>20</v>
      </c>
      <c r="C725" s="92" t="s">
        <v>32</v>
      </c>
      <c r="D725" s="42" t="s">
        <v>5</v>
      </c>
      <c r="E725" s="42" t="str">
        <f t="shared" si="11"/>
        <v>University AdministrationContracts &amp; Grants</v>
      </c>
      <c r="F725" s="94">
        <f>VLOOKUP(E725,'Budget Template'!$C:$G,VLOOKUP(C725,'Fund Lookup'!$A$2:$B$5,2,FALSE),FALSE)</f>
        <v>0</v>
      </c>
    </row>
    <row r="726" spans="1:6" ht="30" x14ac:dyDescent="0.25">
      <c r="A726" t="str">
        <f>'Cover Page'!$A$1</f>
        <v>North Carolina Central University</v>
      </c>
      <c r="B726" s="91" t="s">
        <v>20</v>
      </c>
      <c r="C726" s="92" t="s">
        <v>32</v>
      </c>
      <c r="D726" s="42" t="s">
        <v>6</v>
      </c>
      <c r="E726" s="42" t="str">
        <f t="shared" si="11"/>
        <v>University AdministrationGifts &amp; Investments</v>
      </c>
      <c r="F726" s="94">
        <f>VLOOKUP(E726,'Budget Template'!$C:$G,VLOOKUP(C726,'Fund Lookup'!$A$2:$B$5,2,FALSE),FALSE)</f>
        <v>0</v>
      </c>
    </row>
    <row r="727" spans="1:6" ht="30" x14ac:dyDescent="0.25">
      <c r="A727" t="str">
        <f>'Cover Page'!$A$1</f>
        <v>North Carolina Central University</v>
      </c>
      <c r="B727" s="91" t="s">
        <v>20</v>
      </c>
      <c r="C727" s="92" t="s">
        <v>32</v>
      </c>
      <c r="D727" s="42" t="s">
        <v>7</v>
      </c>
      <c r="E727" s="42" t="str">
        <f t="shared" si="11"/>
        <v>University AdministrationOther Revenues</v>
      </c>
      <c r="F727" s="94">
        <f>VLOOKUP(E727,'Budget Template'!$C:$G,VLOOKUP(C727,'Fund Lookup'!$A$2:$B$5,2,FALSE),FALSE)</f>
        <v>0</v>
      </c>
    </row>
    <row r="728" spans="1:6" ht="30" x14ac:dyDescent="0.25">
      <c r="A728" t="str">
        <f>'Cover Page'!$A$1</f>
        <v>North Carolina Central University</v>
      </c>
      <c r="B728" s="91" t="s">
        <v>20</v>
      </c>
      <c r="C728" s="92" t="s">
        <v>32</v>
      </c>
      <c r="D728" s="42" t="s">
        <v>10</v>
      </c>
      <c r="E728" s="42" t="str">
        <f t="shared" si="11"/>
        <v>University AdministrationSalaries and Wages</v>
      </c>
      <c r="F728" s="94">
        <f>VLOOKUP(E728,'Budget Template'!$C:$G,VLOOKUP(C728,'Fund Lookup'!$A$2:$B$5,2,FALSE),FALSE)</f>
        <v>96292</v>
      </c>
    </row>
    <row r="729" spans="1:6" ht="30" x14ac:dyDescent="0.25">
      <c r="A729" t="str">
        <f>'Cover Page'!$A$1</f>
        <v>North Carolina Central University</v>
      </c>
      <c r="B729" s="91" t="s">
        <v>20</v>
      </c>
      <c r="C729" s="92" t="s">
        <v>32</v>
      </c>
      <c r="D729" s="42" t="s">
        <v>11</v>
      </c>
      <c r="E729" s="42" t="str">
        <f t="shared" si="11"/>
        <v>University AdministrationStaff Benefits</v>
      </c>
      <c r="F729" s="94">
        <f>VLOOKUP(E729,'Budget Template'!$C:$G,VLOOKUP(C729,'Fund Lookup'!$A$2:$B$5,2,FALSE),FALSE)</f>
        <v>39027</v>
      </c>
    </row>
    <row r="730" spans="1:6" ht="30" x14ac:dyDescent="0.25">
      <c r="A730" t="str">
        <f>'Cover Page'!$A$1</f>
        <v>North Carolina Central University</v>
      </c>
      <c r="B730" s="91" t="s">
        <v>20</v>
      </c>
      <c r="C730" s="92" t="s">
        <v>32</v>
      </c>
      <c r="D730" s="42" t="s">
        <v>92</v>
      </c>
      <c r="E730" s="42" t="str">
        <f t="shared" si="11"/>
        <v>University AdministrationServices, Supplies, Materials, &amp; Equip.</v>
      </c>
      <c r="F730" s="94">
        <f>VLOOKUP(E730,'Budget Template'!$C:$G,VLOOKUP(C730,'Fund Lookup'!$A$2:$B$5,2,FALSE),FALSE)</f>
        <v>0</v>
      </c>
    </row>
    <row r="731" spans="1:6" ht="30" x14ac:dyDescent="0.25">
      <c r="A731" t="str">
        <f>'Cover Page'!$A$1</f>
        <v>North Carolina Central University</v>
      </c>
      <c r="B731" s="91" t="s">
        <v>20</v>
      </c>
      <c r="C731" s="92" t="s">
        <v>32</v>
      </c>
      <c r="D731" s="42" t="s">
        <v>13</v>
      </c>
      <c r="E731" s="42" t="str">
        <f t="shared" si="11"/>
        <v>University AdministrationScholarships &amp; Fellowships</v>
      </c>
      <c r="F731" s="94">
        <f>VLOOKUP(E731,'Budget Template'!$C:$G,VLOOKUP(C731,'Fund Lookup'!$A$2:$B$5,2,FALSE),FALSE)</f>
        <v>0</v>
      </c>
    </row>
    <row r="732" spans="1:6" ht="30" x14ac:dyDescent="0.25">
      <c r="A732" t="str">
        <f>'Cover Page'!$A$1</f>
        <v>North Carolina Central University</v>
      </c>
      <c r="B732" s="91" t="s">
        <v>20</v>
      </c>
      <c r="C732" s="92" t="s">
        <v>32</v>
      </c>
      <c r="D732" s="42" t="s">
        <v>29</v>
      </c>
      <c r="E732" s="42" t="str">
        <f t="shared" si="11"/>
        <v>University AdministrationDebt Service</v>
      </c>
      <c r="F732" s="94">
        <f>VLOOKUP(E732,'Budget Template'!$C:$G,VLOOKUP(C732,'Fund Lookup'!$A$2:$B$5,2,FALSE),FALSE)</f>
        <v>0</v>
      </c>
    </row>
    <row r="733" spans="1:6" ht="30" x14ac:dyDescent="0.25">
      <c r="A733" t="str">
        <f>'Cover Page'!$A$1</f>
        <v>North Carolina Central University</v>
      </c>
      <c r="B733" s="91" t="s">
        <v>20</v>
      </c>
      <c r="C733" s="92" t="s">
        <v>32</v>
      </c>
      <c r="D733" s="42" t="s">
        <v>12</v>
      </c>
      <c r="E733" s="42" t="str">
        <f t="shared" si="11"/>
        <v>University AdministrationUtilities</v>
      </c>
      <c r="F733" s="94">
        <f>VLOOKUP(E733,'Budget Template'!$C:$G,VLOOKUP(C733,'Fund Lookup'!$A$2:$B$5,2,FALSE),FALSE)</f>
        <v>0</v>
      </c>
    </row>
    <row r="734" spans="1:6" ht="30" x14ac:dyDescent="0.25">
      <c r="A734" t="str">
        <f>'Cover Page'!$A$1</f>
        <v>North Carolina Central University</v>
      </c>
      <c r="B734" s="91" t="s">
        <v>20</v>
      </c>
      <c r="C734" s="92" t="s">
        <v>32</v>
      </c>
      <c r="D734" s="42" t="s">
        <v>14</v>
      </c>
      <c r="E734" s="42" t="str">
        <f t="shared" si="11"/>
        <v>University AdministrationOther Expenses</v>
      </c>
      <c r="F734" s="94">
        <f>VLOOKUP(E734,'Budget Template'!$C:$G,VLOOKUP(C734,'Fund Lookup'!$A$2:$B$5,2,FALSE),FALSE)</f>
        <v>0</v>
      </c>
    </row>
    <row r="735" spans="1:6" ht="30" x14ac:dyDescent="0.25">
      <c r="A735" t="str">
        <f>'Cover Page'!$A$1</f>
        <v>North Carolina Central University</v>
      </c>
      <c r="B735" s="91" t="s">
        <v>20</v>
      </c>
      <c r="C735" s="92" t="s">
        <v>32</v>
      </c>
      <c r="D735" s="42" t="s">
        <v>35</v>
      </c>
      <c r="E735" s="42" t="str">
        <f t="shared" si="11"/>
        <v>University AdministrationTransfers In</v>
      </c>
      <c r="F735" s="94">
        <f>VLOOKUP(E735,'Budget Template'!$C:$G,VLOOKUP(C735,'Fund Lookup'!$A$2:$B$5,2,FALSE),FALSE)</f>
        <v>0</v>
      </c>
    </row>
    <row r="736" spans="1:6" ht="30" x14ac:dyDescent="0.25">
      <c r="A736" t="str">
        <f>'Cover Page'!$A$1</f>
        <v>North Carolina Central University</v>
      </c>
      <c r="B736" s="91" t="s">
        <v>20</v>
      </c>
      <c r="C736" s="92" t="s">
        <v>32</v>
      </c>
      <c r="D736" s="42" t="s">
        <v>93</v>
      </c>
      <c r="E736" s="42" t="str">
        <f t="shared" si="11"/>
        <v>University AdministrationTransfers Out to Capital</v>
      </c>
      <c r="F736" s="94">
        <f>VLOOKUP(E736,'Budget Template'!$C:$G,VLOOKUP(C736,'Fund Lookup'!$A$2:$B$5,2,FALSE),FALSE)</f>
        <v>0</v>
      </c>
    </row>
    <row r="737" spans="1:6" ht="30" x14ac:dyDescent="0.25">
      <c r="A737" t="str">
        <f>'Cover Page'!$A$1</f>
        <v>North Carolina Central University</v>
      </c>
      <c r="B737" s="91" t="s">
        <v>20</v>
      </c>
      <c r="C737" s="92" t="s">
        <v>32</v>
      </c>
      <c r="D737" s="42" t="s">
        <v>94</v>
      </c>
      <c r="E737" s="42" t="str">
        <f t="shared" si="11"/>
        <v>University AdministrationTransfers Out (Other)</v>
      </c>
      <c r="F737" s="94">
        <f>VLOOKUP(E737,'Budget Template'!$C:$G,VLOOKUP(C737,'Fund Lookup'!$A$2:$B$5,2,FALSE),FALSE)</f>
        <v>0</v>
      </c>
    </row>
    <row r="738" spans="1:6" x14ac:dyDescent="0.25">
      <c r="A738" t="str">
        <f>'Cover Page'!$A$1</f>
        <v>North Carolina Central University</v>
      </c>
      <c r="B738" s="91" t="s">
        <v>20</v>
      </c>
      <c r="C738" s="92" t="s">
        <v>86</v>
      </c>
      <c r="D738" s="42" t="s">
        <v>33</v>
      </c>
      <c r="E738" s="42" t="str">
        <f t="shared" si="11"/>
        <v>University AdministrationState Appropriation, Tuition, &amp; Fees</v>
      </c>
      <c r="F738" s="94">
        <f>VLOOKUP(E738,'Budget Template'!$C:$G,VLOOKUP(C738,'Fund Lookup'!$A$2:$B$5,2,FALSE),FALSE)</f>
        <v>0</v>
      </c>
    </row>
    <row r="739" spans="1:6" x14ac:dyDescent="0.25">
      <c r="A739" t="str">
        <f>'Cover Page'!$A$1</f>
        <v>North Carolina Central University</v>
      </c>
      <c r="B739" s="91" t="s">
        <v>20</v>
      </c>
      <c r="C739" s="92" t="s">
        <v>86</v>
      </c>
      <c r="D739" s="42" t="s">
        <v>4</v>
      </c>
      <c r="E739" s="42" t="str">
        <f t="shared" si="11"/>
        <v>University AdministrationSales &amp; Services</v>
      </c>
      <c r="F739" s="94">
        <f>VLOOKUP(E739,'Budget Template'!$C:$G,VLOOKUP(C739,'Fund Lookup'!$A$2:$B$5,2,FALSE),FALSE)</f>
        <v>0</v>
      </c>
    </row>
    <row r="740" spans="1:6" x14ac:dyDescent="0.25">
      <c r="A740" t="str">
        <f>'Cover Page'!$A$1</f>
        <v>North Carolina Central University</v>
      </c>
      <c r="B740" s="91" t="s">
        <v>20</v>
      </c>
      <c r="C740" s="92" t="s">
        <v>86</v>
      </c>
      <c r="D740" s="42" t="s">
        <v>30</v>
      </c>
      <c r="E740" s="42" t="str">
        <f t="shared" si="11"/>
        <v>University AdministrationPatient Services</v>
      </c>
      <c r="F740" s="94">
        <f>VLOOKUP(E740,'Budget Template'!$C:$G,VLOOKUP(C740,'Fund Lookup'!$A$2:$B$5,2,FALSE),FALSE)</f>
        <v>0</v>
      </c>
    </row>
    <row r="741" spans="1:6" x14ac:dyDescent="0.25">
      <c r="A741" t="str">
        <f>'Cover Page'!$A$1</f>
        <v>North Carolina Central University</v>
      </c>
      <c r="B741" s="91" t="s">
        <v>20</v>
      </c>
      <c r="C741" s="92" t="s">
        <v>86</v>
      </c>
      <c r="D741" s="42" t="s">
        <v>5</v>
      </c>
      <c r="E741" s="42" t="str">
        <f t="shared" si="11"/>
        <v>University AdministrationContracts &amp; Grants</v>
      </c>
      <c r="F741" s="94">
        <f>VLOOKUP(E741,'Budget Template'!$C:$G,VLOOKUP(C741,'Fund Lookup'!$A$2:$B$5,2,FALSE),FALSE)</f>
        <v>0</v>
      </c>
    </row>
    <row r="742" spans="1:6" x14ac:dyDescent="0.25">
      <c r="A742" t="str">
        <f>'Cover Page'!$A$1</f>
        <v>North Carolina Central University</v>
      </c>
      <c r="B742" s="91" t="s">
        <v>20</v>
      </c>
      <c r="C742" s="92" t="s">
        <v>86</v>
      </c>
      <c r="D742" s="42" t="s">
        <v>6</v>
      </c>
      <c r="E742" s="42" t="str">
        <f t="shared" si="11"/>
        <v>University AdministrationGifts &amp; Investments</v>
      </c>
      <c r="F742" s="94">
        <f>VLOOKUP(E742,'Budget Template'!$C:$G,VLOOKUP(C742,'Fund Lookup'!$A$2:$B$5,2,FALSE),FALSE)</f>
        <v>0</v>
      </c>
    </row>
    <row r="743" spans="1:6" x14ac:dyDescent="0.25">
      <c r="A743" t="str">
        <f>'Cover Page'!$A$1</f>
        <v>North Carolina Central University</v>
      </c>
      <c r="B743" s="91" t="s">
        <v>20</v>
      </c>
      <c r="C743" s="92" t="s">
        <v>86</v>
      </c>
      <c r="D743" s="42" t="s">
        <v>7</v>
      </c>
      <c r="E743" s="42" t="str">
        <f t="shared" si="11"/>
        <v>University AdministrationOther Revenues</v>
      </c>
      <c r="F743" s="94">
        <f>VLOOKUP(E743,'Budget Template'!$C:$G,VLOOKUP(C743,'Fund Lookup'!$A$2:$B$5,2,FALSE),FALSE)</f>
        <v>0</v>
      </c>
    </row>
    <row r="744" spans="1:6" x14ac:dyDescent="0.25">
      <c r="A744" t="str">
        <f>'Cover Page'!$A$1</f>
        <v>North Carolina Central University</v>
      </c>
      <c r="B744" s="91" t="s">
        <v>20</v>
      </c>
      <c r="C744" s="92" t="s">
        <v>86</v>
      </c>
      <c r="D744" s="42" t="s">
        <v>10</v>
      </c>
      <c r="E744" s="42" t="str">
        <f t="shared" si="11"/>
        <v>University AdministrationSalaries and Wages</v>
      </c>
      <c r="F744" s="94">
        <f>VLOOKUP(E744,'Budget Template'!$C:$G,VLOOKUP(C744,'Fund Lookup'!$A$2:$B$5,2,FALSE),FALSE)</f>
        <v>60000</v>
      </c>
    </row>
    <row r="745" spans="1:6" x14ac:dyDescent="0.25">
      <c r="A745" t="str">
        <f>'Cover Page'!$A$1</f>
        <v>North Carolina Central University</v>
      </c>
      <c r="B745" s="91" t="s">
        <v>20</v>
      </c>
      <c r="C745" s="92" t="s">
        <v>86</v>
      </c>
      <c r="D745" s="42" t="s">
        <v>11</v>
      </c>
      <c r="E745" s="42" t="str">
        <f t="shared" si="11"/>
        <v>University AdministrationStaff Benefits</v>
      </c>
      <c r="F745" s="94">
        <f>VLOOKUP(E745,'Budget Template'!$C:$G,VLOOKUP(C745,'Fund Lookup'!$A$2:$B$5,2,FALSE),FALSE)</f>
        <v>12694</v>
      </c>
    </row>
    <row r="746" spans="1:6" x14ac:dyDescent="0.25">
      <c r="A746" t="str">
        <f>'Cover Page'!$A$1</f>
        <v>North Carolina Central University</v>
      </c>
      <c r="B746" s="91" t="s">
        <v>20</v>
      </c>
      <c r="C746" s="92" t="s">
        <v>86</v>
      </c>
      <c r="D746" s="42" t="s">
        <v>92</v>
      </c>
      <c r="E746" s="42" t="str">
        <f t="shared" si="11"/>
        <v>University AdministrationServices, Supplies, Materials, &amp; Equip.</v>
      </c>
      <c r="F746" s="94">
        <f>VLOOKUP(E746,'Budget Template'!$C:$G,VLOOKUP(C746,'Fund Lookup'!$A$2:$B$5,2,FALSE),FALSE)</f>
        <v>393181</v>
      </c>
    </row>
    <row r="747" spans="1:6" x14ac:dyDescent="0.25">
      <c r="A747" t="str">
        <f>'Cover Page'!$A$1</f>
        <v>North Carolina Central University</v>
      </c>
      <c r="B747" s="91" t="s">
        <v>20</v>
      </c>
      <c r="C747" s="92" t="s">
        <v>86</v>
      </c>
      <c r="D747" s="42" t="s">
        <v>13</v>
      </c>
      <c r="E747" s="42" t="str">
        <f t="shared" si="11"/>
        <v>University AdministrationScholarships &amp; Fellowships</v>
      </c>
      <c r="F747" s="94">
        <f>VLOOKUP(E747,'Budget Template'!$C:$G,VLOOKUP(C747,'Fund Lookup'!$A$2:$B$5,2,FALSE),FALSE)</f>
        <v>300</v>
      </c>
    </row>
    <row r="748" spans="1:6" x14ac:dyDescent="0.25">
      <c r="A748" t="str">
        <f>'Cover Page'!$A$1</f>
        <v>North Carolina Central University</v>
      </c>
      <c r="B748" s="91" t="s">
        <v>20</v>
      </c>
      <c r="C748" s="92" t="s">
        <v>86</v>
      </c>
      <c r="D748" s="42" t="s">
        <v>29</v>
      </c>
      <c r="E748" s="42" t="str">
        <f t="shared" si="11"/>
        <v>University AdministrationDebt Service</v>
      </c>
      <c r="F748" s="94">
        <f>VLOOKUP(E748,'Budget Template'!$C:$G,VLOOKUP(C748,'Fund Lookup'!$A$2:$B$5,2,FALSE),FALSE)</f>
        <v>0</v>
      </c>
    </row>
    <row r="749" spans="1:6" x14ac:dyDescent="0.25">
      <c r="A749" t="str">
        <f>'Cover Page'!$A$1</f>
        <v>North Carolina Central University</v>
      </c>
      <c r="B749" s="91" t="s">
        <v>20</v>
      </c>
      <c r="C749" s="92" t="s">
        <v>86</v>
      </c>
      <c r="D749" s="42" t="s">
        <v>12</v>
      </c>
      <c r="E749" s="42" t="str">
        <f t="shared" si="11"/>
        <v>University AdministrationUtilities</v>
      </c>
      <c r="F749" s="94">
        <f>VLOOKUP(E749,'Budget Template'!$C:$G,VLOOKUP(C749,'Fund Lookup'!$A$2:$B$5,2,FALSE),FALSE)</f>
        <v>0</v>
      </c>
    </row>
    <row r="750" spans="1:6" x14ac:dyDescent="0.25">
      <c r="A750" t="str">
        <f>'Cover Page'!$A$1</f>
        <v>North Carolina Central University</v>
      </c>
      <c r="B750" s="91" t="s">
        <v>20</v>
      </c>
      <c r="C750" s="92" t="s">
        <v>86</v>
      </c>
      <c r="D750" s="42" t="s">
        <v>14</v>
      </c>
      <c r="E750" s="42" t="str">
        <f t="shared" si="11"/>
        <v>University AdministrationOther Expenses</v>
      </c>
      <c r="F750" s="94">
        <f>VLOOKUP(E750,'Budget Template'!$C:$G,VLOOKUP(C750,'Fund Lookup'!$A$2:$B$5,2,FALSE),FALSE)</f>
        <v>0</v>
      </c>
    </row>
    <row r="751" spans="1:6" x14ac:dyDescent="0.25">
      <c r="A751" t="str">
        <f>'Cover Page'!$A$1</f>
        <v>North Carolina Central University</v>
      </c>
      <c r="B751" s="91" t="s">
        <v>20</v>
      </c>
      <c r="C751" s="92" t="s">
        <v>86</v>
      </c>
      <c r="D751" s="42" t="s">
        <v>35</v>
      </c>
      <c r="E751" s="42" t="str">
        <f t="shared" si="11"/>
        <v>University AdministrationTransfers In</v>
      </c>
      <c r="F751" s="94">
        <f>VLOOKUP(E751,'Budget Template'!$C:$G,VLOOKUP(C751,'Fund Lookup'!$A$2:$B$5,2,FALSE),FALSE)</f>
        <v>0</v>
      </c>
    </row>
    <row r="752" spans="1:6" x14ac:dyDescent="0.25">
      <c r="A752" t="str">
        <f>'Cover Page'!$A$1</f>
        <v>North Carolina Central University</v>
      </c>
      <c r="B752" s="91" t="s">
        <v>20</v>
      </c>
      <c r="C752" s="92" t="s">
        <v>86</v>
      </c>
      <c r="D752" s="42" t="s">
        <v>93</v>
      </c>
      <c r="E752" s="42" t="str">
        <f t="shared" si="11"/>
        <v>University AdministrationTransfers Out to Capital</v>
      </c>
      <c r="F752" s="94">
        <f>VLOOKUP(E752,'Budget Template'!$C:$G,VLOOKUP(C752,'Fund Lookup'!$A$2:$B$5,2,FALSE),FALSE)</f>
        <v>0</v>
      </c>
    </row>
    <row r="753" spans="1:6" x14ac:dyDescent="0.25">
      <c r="A753" t="str">
        <f>'Cover Page'!$A$1</f>
        <v>North Carolina Central University</v>
      </c>
      <c r="B753" s="91" t="s">
        <v>20</v>
      </c>
      <c r="C753" s="92" t="s">
        <v>86</v>
      </c>
      <c r="D753" s="42" t="s">
        <v>94</v>
      </c>
      <c r="E753" s="42" t="str">
        <f t="shared" si="11"/>
        <v>University AdministrationTransfers Out (Other)</v>
      </c>
      <c r="F753" s="94">
        <f>VLOOKUP(E753,'Budget Template'!$C:$G,VLOOKUP(C753,'Fund Lookup'!$A$2:$B$5,2,FALSE),FALSE)</f>
        <v>0</v>
      </c>
    </row>
    <row r="754" spans="1:6" x14ac:dyDescent="0.25">
      <c r="A754" t="str">
        <f>'Cover Page'!$A$1</f>
        <v>North Carolina Central University</v>
      </c>
      <c r="B754" s="91" t="s">
        <v>20</v>
      </c>
      <c r="C754" s="92" t="s">
        <v>28</v>
      </c>
      <c r="D754" s="42" t="s">
        <v>33</v>
      </c>
      <c r="E754" s="42" t="str">
        <f t="shared" si="11"/>
        <v>University AdministrationState Appropriation, Tuition, &amp; Fees</v>
      </c>
      <c r="F754" s="94">
        <f>VLOOKUP(E754,'Budget Template'!$C:$G,VLOOKUP(C754,'Fund Lookup'!$A$2:$B$5,2,FALSE),FALSE)</f>
        <v>0</v>
      </c>
    </row>
    <row r="755" spans="1:6" x14ac:dyDescent="0.25">
      <c r="A755" t="str">
        <f>'Cover Page'!$A$1</f>
        <v>North Carolina Central University</v>
      </c>
      <c r="B755" s="91" t="s">
        <v>20</v>
      </c>
      <c r="C755" s="92" t="s">
        <v>28</v>
      </c>
      <c r="D755" s="42" t="s">
        <v>4</v>
      </c>
      <c r="E755" s="42" t="str">
        <f t="shared" si="11"/>
        <v>University AdministrationSales &amp; Services</v>
      </c>
      <c r="F755" s="94">
        <f>VLOOKUP(E755,'Budget Template'!$C:$G,VLOOKUP(C755,'Fund Lookup'!$A$2:$B$5,2,FALSE),FALSE)</f>
        <v>0</v>
      </c>
    </row>
    <row r="756" spans="1:6" x14ac:dyDescent="0.25">
      <c r="A756" t="str">
        <f>'Cover Page'!$A$1</f>
        <v>North Carolina Central University</v>
      </c>
      <c r="B756" s="91" t="s">
        <v>20</v>
      </c>
      <c r="C756" s="92" t="s">
        <v>28</v>
      </c>
      <c r="D756" s="42" t="s">
        <v>30</v>
      </c>
      <c r="E756" s="42" t="str">
        <f t="shared" si="11"/>
        <v>University AdministrationPatient Services</v>
      </c>
      <c r="F756" s="94">
        <f>VLOOKUP(E756,'Budget Template'!$C:$G,VLOOKUP(C756,'Fund Lookup'!$A$2:$B$5,2,FALSE),FALSE)</f>
        <v>0</v>
      </c>
    </row>
    <row r="757" spans="1:6" x14ac:dyDescent="0.25">
      <c r="A757" t="str">
        <f>'Cover Page'!$A$1</f>
        <v>North Carolina Central University</v>
      </c>
      <c r="B757" s="91" t="s">
        <v>20</v>
      </c>
      <c r="C757" s="92" t="s">
        <v>28</v>
      </c>
      <c r="D757" s="42" t="s">
        <v>5</v>
      </c>
      <c r="E757" s="42" t="str">
        <f t="shared" si="11"/>
        <v>University AdministrationContracts &amp; Grants</v>
      </c>
      <c r="F757" s="94">
        <f>VLOOKUP(E757,'Budget Template'!$C:$G,VLOOKUP(C757,'Fund Lookup'!$A$2:$B$5,2,FALSE),FALSE)</f>
        <v>0</v>
      </c>
    </row>
    <row r="758" spans="1:6" x14ac:dyDescent="0.25">
      <c r="A758" t="str">
        <f>'Cover Page'!$A$1</f>
        <v>North Carolina Central University</v>
      </c>
      <c r="B758" s="91" t="s">
        <v>20</v>
      </c>
      <c r="C758" s="92" t="s">
        <v>28</v>
      </c>
      <c r="D758" s="42" t="s">
        <v>6</v>
      </c>
      <c r="E758" s="42" t="str">
        <f t="shared" si="11"/>
        <v>University AdministrationGifts &amp; Investments</v>
      </c>
      <c r="F758" s="94">
        <f>VLOOKUP(E758,'Budget Template'!$C:$G,VLOOKUP(C758,'Fund Lookup'!$A$2:$B$5,2,FALSE),FALSE)</f>
        <v>0</v>
      </c>
    </row>
    <row r="759" spans="1:6" x14ac:dyDescent="0.25">
      <c r="A759" t="str">
        <f>'Cover Page'!$A$1</f>
        <v>North Carolina Central University</v>
      </c>
      <c r="B759" s="91" t="s">
        <v>20</v>
      </c>
      <c r="C759" s="92" t="s">
        <v>28</v>
      </c>
      <c r="D759" s="42" t="s">
        <v>7</v>
      </c>
      <c r="E759" s="42" t="str">
        <f t="shared" si="11"/>
        <v>University AdministrationOther Revenues</v>
      </c>
      <c r="F759" s="94">
        <f>VLOOKUP(E759,'Budget Template'!$C:$G,VLOOKUP(C759,'Fund Lookup'!$A$2:$B$5,2,FALSE),FALSE)</f>
        <v>0</v>
      </c>
    </row>
    <row r="760" spans="1:6" x14ac:dyDescent="0.25">
      <c r="A760" t="str">
        <f>'Cover Page'!$A$1</f>
        <v>North Carolina Central University</v>
      </c>
      <c r="B760" s="91" t="s">
        <v>20</v>
      </c>
      <c r="C760" s="92" t="s">
        <v>28</v>
      </c>
      <c r="D760" s="42" t="s">
        <v>10</v>
      </c>
      <c r="E760" s="42" t="str">
        <f t="shared" si="11"/>
        <v>University AdministrationSalaries and Wages</v>
      </c>
      <c r="F760" s="94">
        <f>VLOOKUP(E760,'Budget Template'!$C:$G,VLOOKUP(C760,'Fund Lookup'!$A$2:$B$5,2,FALSE),FALSE)</f>
        <v>0</v>
      </c>
    </row>
    <row r="761" spans="1:6" x14ac:dyDescent="0.25">
      <c r="A761" t="str">
        <f>'Cover Page'!$A$1</f>
        <v>North Carolina Central University</v>
      </c>
      <c r="B761" s="91" t="s">
        <v>20</v>
      </c>
      <c r="C761" s="92" t="s">
        <v>28</v>
      </c>
      <c r="D761" s="42" t="s">
        <v>11</v>
      </c>
      <c r="E761" s="42" t="str">
        <f t="shared" si="11"/>
        <v>University AdministrationStaff Benefits</v>
      </c>
      <c r="F761" s="94">
        <f>VLOOKUP(E761,'Budget Template'!$C:$G,VLOOKUP(C761,'Fund Lookup'!$A$2:$B$5,2,FALSE),FALSE)</f>
        <v>0</v>
      </c>
    </row>
    <row r="762" spans="1:6" x14ac:dyDescent="0.25">
      <c r="A762" t="str">
        <f>'Cover Page'!$A$1</f>
        <v>North Carolina Central University</v>
      </c>
      <c r="B762" s="91" t="s">
        <v>20</v>
      </c>
      <c r="C762" s="92" t="s">
        <v>28</v>
      </c>
      <c r="D762" s="42" t="s">
        <v>92</v>
      </c>
      <c r="E762" s="42" t="str">
        <f t="shared" si="11"/>
        <v>University AdministrationServices, Supplies, Materials, &amp; Equip.</v>
      </c>
      <c r="F762" s="94">
        <f>VLOOKUP(E762,'Budget Template'!$C:$G,VLOOKUP(C762,'Fund Lookup'!$A$2:$B$5,2,FALSE),FALSE)</f>
        <v>0</v>
      </c>
    </row>
    <row r="763" spans="1:6" x14ac:dyDescent="0.25">
      <c r="A763" t="str">
        <f>'Cover Page'!$A$1</f>
        <v>North Carolina Central University</v>
      </c>
      <c r="B763" s="91" t="s">
        <v>20</v>
      </c>
      <c r="C763" s="92" t="s">
        <v>28</v>
      </c>
      <c r="D763" s="42" t="s">
        <v>13</v>
      </c>
      <c r="E763" s="42" t="str">
        <f t="shared" si="11"/>
        <v>University AdministrationScholarships &amp; Fellowships</v>
      </c>
      <c r="F763" s="94">
        <f>VLOOKUP(E763,'Budget Template'!$C:$G,VLOOKUP(C763,'Fund Lookup'!$A$2:$B$5,2,FALSE),FALSE)</f>
        <v>0</v>
      </c>
    </row>
    <row r="764" spans="1:6" x14ac:dyDescent="0.25">
      <c r="A764" t="str">
        <f>'Cover Page'!$A$1</f>
        <v>North Carolina Central University</v>
      </c>
      <c r="B764" s="91" t="s">
        <v>20</v>
      </c>
      <c r="C764" s="92" t="s">
        <v>28</v>
      </c>
      <c r="D764" s="42" t="s">
        <v>29</v>
      </c>
      <c r="E764" s="42" t="str">
        <f t="shared" si="11"/>
        <v>University AdministrationDebt Service</v>
      </c>
      <c r="F764" s="94">
        <f>VLOOKUP(E764,'Budget Template'!$C:$G,VLOOKUP(C764,'Fund Lookup'!$A$2:$B$5,2,FALSE),FALSE)</f>
        <v>0</v>
      </c>
    </row>
    <row r="765" spans="1:6" x14ac:dyDescent="0.25">
      <c r="A765" t="str">
        <f>'Cover Page'!$A$1</f>
        <v>North Carolina Central University</v>
      </c>
      <c r="B765" s="91" t="s">
        <v>20</v>
      </c>
      <c r="C765" s="92" t="s">
        <v>28</v>
      </c>
      <c r="D765" s="42" t="s">
        <v>12</v>
      </c>
      <c r="E765" s="42" t="str">
        <f t="shared" si="11"/>
        <v>University AdministrationUtilities</v>
      </c>
      <c r="F765" s="94">
        <f>VLOOKUP(E765,'Budget Template'!$C:$G,VLOOKUP(C765,'Fund Lookup'!$A$2:$B$5,2,FALSE),FALSE)</f>
        <v>0</v>
      </c>
    </row>
    <row r="766" spans="1:6" x14ac:dyDescent="0.25">
      <c r="A766" t="str">
        <f>'Cover Page'!$A$1</f>
        <v>North Carolina Central University</v>
      </c>
      <c r="B766" s="91" t="s">
        <v>20</v>
      </c>
      <c r="C766" s="92" t="s">
        <v>28</v>
      </c>
      <c r="D766" s="42" t="s">
        <v>14</v>
      </c>
      <c r="E766" s="42" t="str">
        <f t="shared" si="11"/>
        <v>University AdministrationOther Expenses</v>
      </c>
      <c r="F766" s="94">
        <f>VLOOKUP(E766,'Budget Template'!$C:$G,VLOOKUP(C766,'Fund Lookup'!$A$2:$B$5,2,FALSE),FALSE)</f>
        <v>0</v>
      </c>
    </row>
    <row r="767" spans="1:6" x14ac:dyDescent="0.25">
      <c r="A767" t="str">
        <f>'Cover Page'!$A$1</f>
        <v>North Carolina Central University</v>
      </c>
      <c r="B767" s="91" t="s">
        <v>20</v>
      </c>
      <c r="C767" s="92" t="s">
        <v>28</v>
      </c>
      <c r="D767" s="42" t="s">
        <v>35</v>
      </c>
      <c r="E767" s="42" t="str">
        <f t="shared" si="11"/>
        <v>University AdministrationTransfers In</v>
      </c>
      <c r="F767" s="94">
        <f>VLOOKUP(E767,'Budget Template'!$C:$G,VLOOKUP(C767,'Fund Lookup'!$A$2:$B$5,2,FALSE),FALSE)</f>
        <v>0</v>
      </c>
    </row>
    <row r="768" spans="1:6" x14ac:dyDescent="0.25">
      <c r="A768" t="str">
        <f>'Cover Page'!$A$1</f>
        <v>North Carolina Central University</v>
      </c>
      <c r="B768" s="91" t="s">
        <v>20</v>
      </c>
      <c r="C768" s="92" t="s">
        <v>28</v>
      </c>
      <c r="D768" s="42" t="s">
        <v>93</v>
      </c>
      <c r="E768" s="42" t="str">
        <f t="shared" si="11"/>
        <v>University AdministrationTransfers Out to Capital</v>
      </c>
      <c r="F768" s="94">
        <f>VLOOKUP(E768,'Budget Template'!$C:$G,VLOOKUP(C768,'Fund Lookup'!$A$2:$B$5,2,FALSE),FALSE)</f>
        <v>0</v>
      </c>
    </row>
    <row r="769" spans="1:6" x14ac:dyDescent="0.25">
      <c r="A769" t="str">
        <f>'Cover Page'!$A$1</f>
        <v>North Carolina Central University</v>
      </c>
      <c r="B769" s="91" t="s">
        <v>20</v>
      </c>
      <c r="C769" s="92" t="s">
        <v>28</v>
      </c>
      <c r="D769" s="42" t="s">
        <v>94</v>
      </c>
      <c r="E769" s="42" t="str">
        <f t="shared" si="11"/>
        <v>University AdministrationTransfers Out (Other)</v>
      </c>
      <c r="F769" s="94">
        <f>VLOOKUP(E769,'Budget Template'!$C:$G,VLOOKUP(C769,'Fund Lookup'!$A$2:$B$5,2,FALSE),FALSE)</f>
        <v>0</v>
      </c>
    </row>
    <row r="770" spans="1:6" x14ac:dyDescent="0.25">
      <c r="A770" t="str">
        <f>'Cover Page'!$A$1</f>
        <v>North Carolina Central University</v>
      </c>
      <c r="B770" s="91" t="s">
        <v>21</v>
      </c>
      <c r="C770" s="92" t="s">
        <v>0</v>
      </c>
      <c r="D770" s="42" t="s">
        <v>33</v>
      </c>
      <c r="E770" s="42" t="str">
        <f t="shared" si="11"/>
        <v>Business AffairsState Appropriation, Tuition, &amp; Fees</v>
      </c>
      <c r="F770" s="94">
        <f>VLOOKUP(E770,'Budget Template'!$C:$G,VLOOKUP(C770,'Fund Lookup'!$A$2:$B$5,2,FALSE),FALSE)</f>
        <v>18677640</v>
      </c>
    </row>
    <row r="771" spans="1:6" x14ac:dyDescent="0.25">
      <c r="A771" t="str">
        <f>'Cover Page'!$A$1</f>
        <v>North Carolina Central University</v>
      </c>
      <c r="B771" s="91" t="s">
        <v>21</v>
      </c>
      <c r="C771" s="92" t="s">
        <v>0</v>
      </c>
      <c r="D771" s="42" t="s">
        <v>4</v>
      </c>
      <c r="E771" s="42" t="str">
        <f t="shared" ref="E771:E834" si="12">B771&amp;D771</f>
        <v>Business AffairsSales &amp; Services</v>
      </c>
      <c r="F771" s="94">
        <f>VLOOKUP(E771,'Budget Template'!$C:$G,VLOOKUP(C771,'Fund Lookup'!$A$2:$B$5,2,FALSE),FALSE)</f>
        <v>0</v>
      </c>
    </row>
    <row r="772" spans="1:6" x14ac:dyDescent="0.25">
      <c r="A772" t="str">
        <f>'Cover Page'!$A$1</f>
        <v>North Carolina Central University</v>
      </c>
      <c r="B772" s="91" t="s">
        <v>21</v>
      </c>
      <c r="C772" s="92" t="s">
        <v>0</v>
      </c>
      <c r="D772" s="42" t="s">
        <v>30</v>
      </c>
      <c r="E772" s="42" t="str">
        <f t="shared" si="12"/>
        <v>Business AffairsPatient Services</v>
      </c>
      <c r="F772" s="94">
        <f>VLOOKUP(E772,'Budget Template'!$C:$G,VLOOKUP(C772,'Fund Lookup'!$A$2:$B$5,2,FALSE),FALSE)</f>
        <v>0</v>
      </c>
    </row>
    <row r="773" spans="1:6" x14ac:dyDescent="0.25">
      <c r="A773" t="str">
        <f>'Cover Page'!$A$1</f>
        <v>North Carolina Central University</v>
      </c>
      <c r="B773" s="91" t="s">
        <v>21</v>
      </c>
      <c r="C773" s="92" t="s">
        <v>0</v>
      </c>
      <c r="D773" s="42" t="s">
        <v>5</v>
      </c>
      <c r="E773" s="42" t="str">
        <f t="shared" si="12"/>
        <v>Business AffairsContracts &amp; Grants</v>
      </c>
      <c r="F773" s="94">
        <f>VLOOKUP(E773,'Budget Template'!$C:$G,VLOOKUP(C773,'Fund Lookup'!$A$2:$B$5,2,FALSE),FALSE)</f>
        <v>0</v>
      </c>
    </row>
    <row r="774" spans="1:6" x14ac:dyDescent="0.25">
      <c r="A774" t="str">
        <f>'Cover Page'!$A$1</f>
        <v>North Carolina Central University</v>
      </c>
      <c r="B774" s="91" t="s">
        <v>21</v>
      </c>
      <c r="C774" s="92" t="s">
        <v>0</v>
      </c>
      <c r="D774" s="42" t="s">
        <v>6</v>
      </c>
      <c r="E774" s="42" t="str">
        <f t="shared" si="12"/>
        <v>Business AffairsGifts &amp; Investments</v>
      </c>
      <c r="F774" s="94">
        <f>VLOOKUP(E774,'Budget Template'!$C:$G,VLOOKUP(C774,'Fund Lookup'!$A$2:$B$5,2,FALSE),FALSE)</f>
        <v>0</v>
      </c>
    </row>
    <row r="775" spans="1:6" x14ac:dyDescent="0.25">
      <c r="A775" t="str">
        <f>'Cover Page'!$A$1</f>
        <v>North Carolina Central University</v>
      </c>
      <c r="B775" s="91" t="s">
        <v>21</v>
      </c>
      <c r="C775" s="92" t="s">
        <v>0</v>
      </c>
      <c r="D775" s="42" t="s">
        <v>7</v>
      </c>
      <c r="E775" s="42" t="str">
        <f t="shared" si="12"/>
        <v>Business AffairsOther Revenues</v>
      </c>
      <c r="F775" s="94">
        <f>VLOOKUP(E775,'Budget Template'!$C:$G,VLOOKUP(C775,'Fund Lookup'!$A$2:$B$5,2,FALSE),FALSE)</f>
        <v>0</v>
      </c>
    </row>
    <row r="776" spans="1:6" x14ac:dyDescent="0.25">
      <c r="A776" t="str">
        <f>'Cover Page'!$A$1</f>
        <v>North Carolina Central University</v>
      </c>
      <c r="B776" s="91" t="s">
        <v>21</v>
      </c>
      <c r="C776" s="92" t="s">
        <v>0</v>
      </c>
      <c r="D776" s="42" t="s">
        <v>10</v>
      </c>
      <c r="E776" s="42" t="str">
        <f t="shared" si="12"/>
        <v>Business AffairsSalaries and Wages</v>
      </c>
      <c r="F776" s="94">
        <f>VLOOKUP(E776,'Budget Template'!$C:$G,VLOOKUP(C776,'Fund Lookup'!$A$2:$B$5,2,FALSE),FALSE)</f>
        <v>3498198</v>
      </c>
    </row>
    <row r="777" spans="1:6" x14ac:dyDescent="0.25">
      <c r="A777" t="str">
        <f>'Cover Page'!$A$1</f>
        <v>North Carolina Central University</v>
      </c>
      <c r="B777" s="91" t="s">
        <v>21</v>
      </c>
      <c r="C777" s="92" t="s">
        <v>0</v>
      </c>
      <c r="D777" s="42" t="s">
        <v>11</v>
      </c>
      <c r="E777" s="42" t="str">
        <f t="shared" si="12"/>
        <v>Business AffairsStaff Benefits</v>
      </c>
      <c r="F777" s="94">
        <f>VLOOKUP(E777,'Budget Template'!$C:$G,VLOOKUP(C777,'Fund Lookup'!$A$2:$B$5,2,FALSE),FALSE)</f>
        <v>535986</v>
      </c>
    </row>
    <row r="778" spans="1:6" x14ac:dyDescent="0.25">
      <c r="A778" t="str">
        <f>'Cover Page'!$A$1</f>
        <v>North Carolina Central University</v>
      </c>
      <c r="B778" s="91" t="s">
        <v>21</v>
      </c>
      <c r="C778" s="92" t="s">
        <v>0</v>
      </c>
      <c r="D778" s="42" t="s">
        <v>92</v>
      </c>
      <c r="E778" s="42" t="str">
        <f t="shared" si="12"/>
        <v>Business AffairsServices, Supplies, Materials, &amp; Equip.</v>
      </c>
      <c r="F778" s="94">
        <f>VLOOKUP(E778,'Budget Template'!$C:$G,VLOOKUP(C778,'Fund Lookup'!$A$2:$B$5,2,FALSE),FALSE)</f>
        <v>14188393</v>
      </c>
    </row>
    <row r="779" spans="1:6" x14ac:dyDescent="0.25">
      <c r="A779" t="str">
        <f>'Cover Page'!$A$1</f>
        <v>North Carolina Central University</v>
      </c>
      <c r="B779" s="91" t="s">
        <v>21</v>
      </c>
      <c r="C779" s="92" t="s">
        <v>0</v>
      </c>
      <c r="D779" s="42" t="s">
        <v>13</v>
      </c>
      <c r="E779" s="42" t="str">
        <f t="shared" si="12"/>
        <v>Business AffairsScholarships &amp; Fellowships</v>
      </c>
      <c r="F779" s="94">
        <f>VLOOKUP(E779,'Budget Template'!$C:$G,VLOOKUP(C779,'Fund Lookup'!$A$2:$B$5,2,FALSE),FALSE)</f>
        <v>0</v>
      </c>
    </row>
    <row r="780" spans="1:6" x14ac:dyDescent="0.25">
      <c r="A780" t="str">
        <f>'Cover Page'!$A$1</f>
        <v>North Carolina Central University</v>
      </c>
      <c r="B780" s="91" t="s">
        <v>21</v>
      </c>
      <c r="C780" s="92" t="s">
        <v>0</v>
      </c>
      <c r="D780" s="42" t="s">
        <v>29</v>
      </c>
      <c r="E780" s="42" t="str">
        <f t="shared" si="12"/>
        <v>Business AffairsDebt Service</v>
      </c>
      <c r="F780" s="94">
        <f>VLOOKUP(E780,'Budget Template'!$C:$G,VLOOKUP(C780,'Fund Lookup'!$A$2:$B$5,2,FALSE),FALSE)</f>
        <v>0</v>
      </c>
    </row>
    <row r="781" spans="1:6" x14ac:dyDescent="0.25">
      <c r="A781" t="str">
        <f>'Cover Page'!$A$1</f>
        <v>North Carolina Central University</v>
      </c>
      <c r="B781" s="91" t="s">
        <v>21</v>
      </c>
      <c r="C781" s="92" t="s">
        <v>0</v>
      </c>
      <c r="D781" s="42" t="s">
        <v>12</v>
      </c>
      <c r="E781" s="42" t="str">
        <f t="shared" si="12"/>
        <v>Business AffairsUtilities</v>
      </c>
      <c r="F781" s="94">
        <f>VLOOKUP(E781,'Budget Template'!$C:$G,VLOOKUP(C781,'Fund Lookup'!$A$2:$B$5,2,FALSE),FALSE)</f>
        <v>378531</v>
      </c>
    </row>
    <row r="782" spans="1:6" x14ac:dyDescent="0.25">
      <c r="A782" t="str">
        <f>'Cover Page'!$A$1</f>
        <v>North Carolina Central University</v>
      </c>
      <c r="B782" s="91" t="s">
        <v>21</v>
      </c>
      <c r="C782" s="92" t="s">
        <v>0</v>
      </c>
      <c r="D782" s="42" t="s">
        <v>14</v>
      </c>
      <c r="E782" s="42" t="str">
        <f t="shared" si="12"/>
        <v>Business AffairsOther Expenses</v>
      </c>
      <c r="F782" s="94">
        <f>VLOOKUP(E782,'Budget Template'!$C:$G,VLOOKUP(C782,'Fund Lookup'!$A$2:$B$5,2,FALSE),FALSE)</f>
        <v>76532</v>
      </c>
    </row>
    <row r="783" spans="1:6" x14ac:dyDescent="0.25">
      <c r="A783" t="str">
        <f>'Cover Page'!$A$1</f>
        <v>North Carolina Central University</v>
      </c>
      <c r="B783" s="91" t="s">
        <v>21</v>
      </c>
      <c r="C783" s="92" t="s">
        <v>0</v>
      </c>
      <c r="D783" s="42" t="s">
        <v>35</v>
      </c>
      <c r="E783" s="42" t="str">
        <f t="shared" si="12"/>
        <v>Business AffairsTransfers In</v>
      </c>
      <c r="F783" s="94">
        <f>VLOOKUP(E783,'Budget Template'!$C:$G,VLOOKUP(C783,'Fund Lookup'!$A$2:$B$5,2,FALSE),FALSE)</f>
        <v>0</v>
      </c>
    </row>
    <row r="784" spans="1:6" x14ac:dyDescent="0.25">
      <c r="A784" t="str">
        <f>'Cover Page'!$A$1</f>
        <v>North Carolina Central University</v>
      </c>
      <c r="B784" s="91" t="s">
        <v>21</v>
      </c>
      <c r="C784" s="92" t="s">
        <v>0</v>
      </c>
      <c r="D784" s="42" t="s">
        <v>93</v>
      </c>
      <c r="E784" s="42" t="str">
        <f t="shared" si="12"/>
        <v>Business AffairsTransfers Out to Capital</v>
      </c>
      <c r="F784" s="94">
        <f>VLOOKUP(E784,'Budget Template'!$C:$G,VLOOKUP(C784,'Fund Lookup'!$A$2:$B$5,2,FALSE),FALSE)</f>
        <v>0</v>
      </c>
    </row>
    <row r="785" spans="1:6" x14ac:dyDescent="0.25">
      <c r="A785" t="str">
        <f>'Cover Page'!$A$1</f>
        <v>North Carolina Central University</v>
      </c>
      <c r="B785" s="91" t="s">
        <v>21</v>
      </c>
      <c r="C785" s="92" t="s">
        <v>0</v>
      </c>
      <c r="D785" s="42" t="s">
        <v>94</v>
      </c>
      <c r="E785" s="42" t="str">
        <f t="shared" si="12"/>
        <v>Business AffairsTransfers Out (Other)</v>
      </c>
      <c r="F785" s="94">
        <f>VLOOKUP(E785,'Budget Template'!$C:$G,VLOOKUP(C785,'Fund Lookup'!$A$2:$B$5,2,FALSE),FALSE)</f>
        <v>0</v>
      </c>
    </row>
    <row r="786" spans="1:6" ht="30" x14ac:dyDescent="0.25">
      <c r="A786" t="str">
        <f>'Cover Page'!$A$1</f>
        <v>North Carolina Central University</v>
      </c>
      <c r="B786" s="91" t="s">
        <v>21</v>
      </c>
      <c r="C786" s="92" t="s">
        <v>32</v>
      </c>
      <c r="D786" s="42" t="s">
        <v>33</v>
      </c>
      <c r="E786" s="42" t="str">
        <f t="shared" si="12"/>
        <v>Business AffairsState Appropriation, Tuition, &amp; Fees</v>
      </c>
      <c r="F786" s="94">
        <f>VLOOKUP(E786,'Budget Template'!$C:$G,VLOOKUP(C786,'Fund Lookup'!$A$2:$B$5,2,FALSE),FALSE)</f>
        <v>0</v>
      </c>
    </row>
    <row r="787" spans="1:6" ht="30" x14ac:dyDescent="0.25">
      <c r="A787" t="str">
        <f>'Cover Page'!$A$1</f>
        <v>North Carolina Central University</v>
      </c>
      <c r="B787" s="91" t="s">
        <v>21</v>
      </c>
      <c r="C787" s="92" t="s">
        <v>32</v>
      </c>
      <c r="D787" s="42" t="s">
        <v>4</v>
      </c>
      <c r="E787" s="42" t="str">
        <f t="shared" si="12"/>
        <v>Business AffairsSales &amp; Services</v>
      </c>
      <c r="F787" s="94">
        <f>VLOOKUP(E787,'Budget Template'!$C:$G,VLOOKUP(C787,'Fund Lookup'!$A$2:$B$5,2,FALSE),FALSE)</f>
        <v>0</v>
      </c>
    </row>
    <row r="788" spans="1:6" ht="30" x14ac:dyDescent="0.25">
      <c r="A788" t="str">
        <f>'Cover Page'!$A$1</f>
        <v>North Carolina Central University</v>
      </c>
      <c r="B788" s="91" t="s">
        <v>21</v>
      </c>
      <c r="C788" s="92" t="s">
        <v>32</v>
      </c>
      <c r="D788" s="42" t="s">
        <v>30</v>
      </c>
      <c r="E788" s="42" t="str">
        <f t="shared" si="12"/>
        <v>Business AffairsPatient Services</v>
      </c>
      <c r="F788" s="94">
        <f>VLOOKUP(E788,'Budget Template'!$C:$G,VLOOKUP(C788,'Fund Lookup'!$A$2:$B$5,2,FALSE),FALSE)</f>
        <v>0</v>
      </c>
    </row>
    <row r="789" spans="1:6" ht="30" x14ac:dyDescent="0.25">
      <c r="A789" t="str">
        <f>'Cover Page'!$A$1</f>
        <v>North Carolina Central University</v>
      </c>
      <c r="B789" s="91" t="s">
        <v>21</v>
      </c>
      <c r="C789" s="92" t="s">
        <v>32</v>
      </c>
      <c r="D789" s="42" t="s">
        <v>5</v>
      </c>
      <c r="E789" s="42" t="str">
        <f t="shared" si="12"/>
        <v>Business AffairsContracts &amp; Grants</v>
      </c>
      <c r="F789" s="94">
        <f>VLOOKUP(E789,'Budget Template'!$C:$G,VLOOKUP(C789,'Fund Lookup'!$A$2:$B$5,2,FALSE),FALSE)</f>
        <v>0</v>
      </c>
    </row>
    <row r="790" spans="1:6" ht="30" x14ac:dyDescent="0.25">
      <c r="A790" t="str">
        <f>'Cover Page'!$A$1</f>
        <v>North Carolina Central University</v>
      </c>
      <c r="B790" s="91" t="s">
        <v>21</v>
      </c>
      <c r="C790" s="92" t="s">
        <v>32</v>
      </c>
      <c r="D790" s="42" t="s">
        <v>6</v>
      </c>
      <c r="E790" s="42" t="str">
        <f t="shared" si="12"/>
        <v>Business AffairsGifts &amp; Investments</v>
      </c>
      <c r="F790" s="94">
        <f>VLOOKUP(E790,'Budget Template'!$C:$G,VLOOKUP(C790,'Fund Lookup'!$A$2:$B$5,2,FALSE),FALSE)</f>
        <v>0</v>
      </c>
    </row>
    <row r="791" spans="1:6" ht="30" x14ac:dyDescent="0.25">
      <c r="A791" t="str">
        <f>'Cover Page'!$A$1</f>
        <v>North Carolina Central University</v>
      </c>
      <c r="B791" s="91" t="s">
        <v>21</v>
      </c>
      <c r="C791" s="92" t="s">
        <v>32</v>
      </c>
      <c r="D791" s="42" t="s">
        <v>7</v>
      </c>
      <c r="E791" s="42" t="str">
        <f t="shared" si="12"/>
        <v>Business AffairsOther Revenues</v>
      </c>
      <c r="F791" s="94">
        <f>VLOOKUP(E791,'Budget Template'!$C:$G,VLOOKUP(C791,'Fund Lookup'!$A$2:$B$5,2,FALSE),FALSE)</f>
        <v>0</v>
      </c>
    </row>
    <row r="792" spans="1:6" ht="30" x14ac:dyDescent="0.25">
      <c r="A792" t="str">
        <f>'Cover Page'!$A$1</f>
        <v>North Carolina Central University</v>
      </c>
      <c r="B792" s="91" t="s">
        <v>21</v>
      </c>
      <c r="C792" s="92" t="s">
        <v>32</v>
      </c>
      <c r="D792" s="42" t="s">
        <v>10</v>
      </c>
      <c r="E792" s="42" t="str">
        <f t="shared" si="12"/>
        <v>Business AffairsSalaries and Wages</v>
      </c>
      <c r="F792" s="94">
        <f>VLOOKUP(E792,'Budget Template'!$C:$G,VLOOKUP(C792,'Fund Lookup'!$A$2:$B$5,2,FALSE),FALSE)</f>
        <v>0</v>
      </c>
    </row>
    <row r="793" spans="1:6" ht="30" x14ac:dyDescent="0.25">
      <c r="A793" t="str">
        <f>'Cover Page'!$A$1</f>
        <v>North Carolina Central University</v>
      </c>
      <c r="B793" s="91" t="s">
        <v>21</v>
      </c>
      <c r="C793" s="92" t="s">
        <v>32</v>
      </c>
      <c r="D793" s="42" t="s">
        <v>11</v>
      </c>
      <c r="E793" s="42" t="str">
        <f t="shared" si="12"/>
        <v>Business AffairsStaff Benefits</v>
      </c>
      <c r="F793" s="94">
        <f>VLOOKUP(E793,'Budget Template'!$C:$G,VLOOKUP(C793,'Fund Lookup'!$A$2:$B$5,2,FALSE),FALSE)</f>
        <v>0</v>
      </c>
    </row>
    <row r="794" spans="1:6" ht="30" x14ac:dyDescent="0.25">
      <c r="A794" t="str">
        <f>'Cover Page'!$A$1</f>
        <v>North Carolina Central University</v>
      </c>
      <c r="B794" s="91" t="s">
        <v>21</v>
      </c>
      <c r="C794" s="92" t="s">
        <v>32</v>
      </c>
      <c r="D794" s="42" t="s">
        <v>92</v>
      </c>
      <c r="E794" s="42" t="str">
        <f t="shared" si="12"/>
        <v>Business AffairsServices, Supplies, Materials, &amp; Equip.</v>
      </c>
      <c r="F794" s="94">
        <f>VLOOKUP(E794,'Budget Template'!$C:$G,VLOOKUP(C794,'Fund Lookup'!$A$2:$B$5,2,FALSE),FALSE)</f>
        <v>0</v>
      </c>
    </row>
    <row r="795" spans="1:6" ht="30" x14ac:dyDescent="0.25">
      <c r="A795" t="str">
        <f>'Cover Page'!$A$1</f>
        <v>North Carolina Central University</v>
      </c>
      <c r="B795" s="91" t="s">
        <v>21</v>
      </c>
      <c r="C795" s="92" t="s">
        <v>32</v>
      </c>
      <c r="D795" s="42" t="s">
        <v>13</v>
      </c>
      <c r="E795" s="42" t="str">
        <f t="shared" si="12"/>
        <v>Business AffairsScholarships &amp; Fellowships</v>
      </c>
      <c r="F795" s="94">
        <f>VLOOKUP(E795,'Budget Template'!$C:$G,VLOOKUP(C795,'Fund Lookup'!$A$2:$B$5,2,FALSE),FALSE)</f>
        <v>0</v>
      </c>
    </row>
    <row r="796" spans="1:6" ht="30" x14ac:dyDescent="0.25">
      <c r="A796" t="str">
        <f>'Cover Page'!$A$1</f>
        <v>North Carolina Central University</v>
      </c>
      <c r="B796" s="91" t="s">
        <v>21</v>
      </c>
      <c r="C796" s="92" t="s">
        <v>32</v>
      </c>
      <c r="D796" s="42" t="s">
        <v>29</v>
      </c>
      <c r="E796" s="42" t="str">
        <f t="shared" si="12"/>
        <v>Business AffairsDebt Service</v>
      </c>
      <c r="F796" s="94">
        <f>VLOOKUP(E796,'Budget Template'!$C:$G,VLOOKUP(C796,'Fund Lookup'!$A$2:$B$5,2,FALSE),FALSE)</f>
        <v>0</v>
      </c>
    </row>
    <row r="797" spans="1:6" ht="30" x14ac:dyDescent="0.25">
      <c r="A797" t="str">
        <f>'Cover Page'!$A$1</f>
        <v>North Carolina Central University</v>
      </c>
      <c r="B797" s="91" t="s">
        <v>21</v>
      </c>
      <c r="C797" s="92" t="s">
        <v>32</v>
      </c>
      <c r="D797" s="42" t="s">
        <v>12</v>
      </c>
      <c r="E797" s="42" t="str">
        <f t="shared" si="12"/>
        <v>Business AffairsUtilities</v>
      </c>
      <c r="F797" s="94">
        <f>VLOOKUP(E797,'Budget Template'!$C:$G,VLOOKUP(C797,'Fund Lookup'!$A$2:$B$5,2,FALSE),FALSE)</f>
        <v>0</v>
      </c>
    </row>
    <row r="798" spans="1:6" ht="30" x14ac:dyDescent="0.25">
      <c r="A798" t="str">
        <f>'Cover Page'!$A$1</f>
        <v>North Carolina Central University</v>
      </c>
      <c r="B798" s="91" t="s">
        <v>21</v>
      </c>
      <c r="C798" s="92" t="s">
        <v>32</v>
      </c>
      <c r="D798" s="42" t="s">
        <v>14</v>
      </c>
      <c r="E798" s="42" t="str">
        <f t="shared" si="12"/>
        <v>Business AffairsOther Expenses</v>
      </c>
      <c r="F798" s="94">
        <f>VLOOKUP(E798,'Budget Template'!$C:$G,VLOOKUP(C798,'Fund Lookup'!$A$2:$B$5,2,FALSE),FALSE)</f>
        <v>0</v>
      </c>
    </row>
    <row r="799" spans="1:6" ht="30" x14ac:dyDescent="0.25">
      <c r="A799" t="str">
        <f>'Cover Page'!$A$1</f>
        <v>North Carolina Central University</v>
      </c>
      <c r="B799" s="91" t="s">
        <v>21</v>
      </c>
      <c r="C799" s="92" t="s">
        <v>32</v>
      </c>
      <c r="D799" s="42" t="s">
        <v>35</v>
      </c>
      <c r="E799" s="42" t="str">
        <f t="shared" si="12"/>
        <v>Business AffairsTransfers In</v>
      </c>
      <c r="F799" s="94">
        <f>VLOOKUP(E799,'Budget Template'!$C:$G,VLOOKUP(C799,'Fund Lookup'!$A$2:$B$5,2,FALSE),FALSE)</f>
        <v>0</v>
      </c>
    </row>
    <row r="800" spans="1:6" ht="30" x14ac:dyDescent="0.25">
      <c r="A800" t="str">
        <f>'Cover Page'!$A$1</f>
        <v>North Carolina Central University</v>
      </c>
      <c r="B800" s="91" t="s">
        <v>21</v>
      </c>
      <c r="C800" s="92" t="s">
        <v>32</v>
      </c>
      <c r="D800" s="42" t="s">
        <v>93</v>
      </c>
      <c r="E800" s="42" t="str">
        <f t="shared" si="12"/>
        <v>Business AffairsTransfers Out to Capital</v>
      </c>
      <c r="F800" s="94">
        <f>VLOOKUP(E800,'Budget Template'!$C:$G,VLOOKUP(C800,'Fund Lookup'!$A$2:$B$5,2,FALSE),FALSE)</f>
        <v>0</v>
      </c>
    </row>
    <row r="801" spans="1:6" ht="30" x14ac:dyDescent="0.25">
      <c r="A801" t="str">
        <f>'Cover Page'!$A$1</f>
        <v>North Carolina Central University</v>
      </c>
      <c r="B801" s="91" t="s">
        <v>21</v>
      </c>
      <c r="C801" s="92" t="s">
        <v>32</v>
      </c>
      <c r="D801" s="42" t="s">
        <v>94</v>
      </c>
      <c r="E801" s="42" t="str">
        <f t="shared" si="12"/>
        <v>Business AffairsTransfers Out (Other)</v>
      </c>
      <c r="F801" s="94">
        <f>VLOOKUP(E801,'Budget Template'!$C:$G,VLOOKUP(C801,'Fund Lookup'!$A$2:$B$5,2,FALSE),FALSE)</f>
        <v>0</v>
      </c>
    </row>
    <row r="802" spans="1:6" x14ac:dyDescent="0.25">
      <c r="A802" t="str">
        <f>'Cover Page'!$A$1</f>
        <v>North Carolina Central University</v>
      </c>
      <c r="B802" s="91" t="s">
        <v>21</v>
      </c>
      <c r="C802" s="92" t="s">
        <v>86</v>
      </c>
      <c r="D802" s="42" t="s">
        <v>33</v>
      </c>
      <c r="E802" s="42" t="str">
        <f t="shared" si="12"/>
        <v>Business AffairsState Appropriation, Tuition, &amp; Fees</v>
      </c>
      <c r="F802" s="94">
        <f>VLOOKUP(E802,'Budget Template'!$C:$G,VLOOKUP(C802,'Fund Lookup'!$A$2:$B$5,2,FALSE),FALSE)</f>
        <v>0</v>
      </c>
    </row>
    <row r="803" spans="1:6" x14ac:dyDescent="0.25">
      <c r="A803" t="str">
        <f>'Cover Page'!$A$1</f>
        <v>North Carolina Central University</v>
      </c>
      <c r="B803" s="91" t="s">
        <v>21</v>
      </c>
      <c r="C803" s="92" t="s">
        <v>86</v>
      </c>
      <c r="D803" s="42" t="s">
        <v>4</v>
      </c>
      <c r="E803" s="42" t="str">
        <f t="shared" si="12"/>
        <v>Business AffairsSales &amp; Services</v>
      </c>
      <c r="F803" s="94">
        <f>VLOOKUP(E803,'Budget Template'!$C:$G,VLOOKUP(C803,'Fund Lookup'!$A$2:$B$5,2,FALSE),FALSE)</f>
        <v>0</v>
      </c>
    </row>
    <row r="804" spans="1:6" x14ac:dyDescent="0.25">
      <c r="A804" t="str">
        <f>'Cover Page'!$A$1</f>
        <v>North Carolina Central University</v>
      </c>
      <c r="B804" s="91" t="s">
        <v>21</v>
      </c>
      <c r="C804" s="92" t="s">
        <v>86</v>
      </c>
      <c r="D804" s="42" t="s">
        <v>30</v>
      </c>
      <c r="E804" s="42" t="str">
        <f t="shared" si="12"/>
        <v>Business AffairsPatient Services</v>
      </c>
      <c r="F804" s="94">
        <f>VLOOKUP(E804,'Budget Template'!$C:$G,VLOOKUP(C804,'Fund Lookup'!$A$2:$B$5,2,FALSE),FALSE)</f>
        <v>0</v>
      </c>
    </row>
    <row r="805" spans="1:6" x14ac:dyDescent="0.25">
      <c r="A805" t="str">
        <f>'Cover Page'!$A$1</f>
        <v>North Carolina Central University</v>
      </c>
      <c r="B805" s="91" t="s">
        <v>21</v>
      </c>
      <c r="C805" s="92" t="s">
        <v>86</v>
      </c>
      <c r="D805" s="42" t="s">
        <v>5</v>
      </c>
      <c r="E805" s="42" t="str">
        <f t="shared" si="12"/>
        <v>Business AffairsContracts &amp; Grants</v>
      </c>
      <c r="F805" s="94">
        <f>VLOOKUP(E805,'Budget Template'!$C:$G,VLOOKUP(C805,'Fund Lookup'!$A$2:$B$5,2,FALSE),FALSE)</f>
        <v>0</v>
      </c>
    </row>
    <row r="806" spans="1:6" x14ac:dyDescent="0.25">
      <c r="A806" t="str">
        <f>'Cover Page'!$A$1</f>
        <v>North Carolina Central University</v>
      </c>
      <c r="B806" s="91" t="s">
        <v>21</v>
      </c>
      <c r="C806" s="92" t="s">
        <v>86</v>
      </c>
      <c r="D806" s="42" t="s">
        <v>6</v>
      </c>
      <c r="E806" s="42" t="str">
        <f t="shared" si="12"/>
        <v>Business AffairsGifts &amp; Investments</v>
      </c>
      <c r="F806" s="94">
        <f>VLOOKUP(E806,'Budget Template'!$C:$G,VLOOKUP(C806,'Fund Lookup'!$A$2:$B$5,2,FALSE),FALSE)</f>
        <v>0</v>
      </c>
    </row>
    <row r="807" spans="1:6" x14ac:dyDescent="0.25">
      <c r="A807" t="str">
        <f>'Cover Page'!$A$1</f>
        <v>North Carolina Central University</v>
      </c>
      <c r="B807" s="91" t="s">
        <v>21</v>
      </c>
      <c r="C807" s="92" t="s">
        <v>86</v>
      </c>
      <c r="D807" s="42" t="s">
        <v>7</v>
      </c>
      <c r="E807" s="42" t="str">
        <f t="shared" si="12"/>
        <v>Business AffairsOther Revenues</v>
      </c>
      <c r="F807" s="94">
        <f>VLOOKUP(E807,'Budget Template'!$C:$G,VLOOKUP(C807,'Fund Lookup'!$A$2:$B$5,2,FALSE),FALSE)</f>
        <v>0</v>
      </c>
    </row>
    <row r="808" spans="1:6" x14ac:dyDescent="0.25">
      <c r="A808" t="str">
        <f>'Cover Page'!$A$1</f>
        <v>North Carolina Central University</v>
      </c>
      <c r="B808" s="91" t="s">
        <v>21</v>
      </c>
      <c r="C808" s="92" t="s">
        <v>86</v>
      </c>
      <c r="D808" s="42" t="s">
        <v>10</v>
      </c>
      <c r="E808" s="42" t="str">
        <f t="shared" si="12"/>
        <v>Business AffairsSalaries and Wages</v>
      </c>
      <c r="F808" s="94">
        <f>VLOOKUP(E808,'Budget Template'!$C:$G,VLOOKUP(C808,'Fund Lookup'!$A$2:$B$5,2,FALSE),FALSE)</f>
        <v>0</v>
      </c>
    </row>
    <row r="809" spans="1:6" x14ac:dyDescent="0.25">
      <c r="A809" t="str">
        <f>'Cover Page'!$A$1</f>
        <v>North Carolina Central University</v>
      </c>
      <c r="B809" s="91" t="s">
        <v>21</v>
      </c>
      <c r="C809" s="92" t="s">
        <v>86</v>
      </c>
      <c r="D809" s="42" t="s">
        <v>11</v>
      </c>
      <c r="E809" s="42" t="str">
        <f t="shared" si="12"/>
        <v>Business AffairsStaff Benefits</v>
      </c>
      <c r="F809" s="94">
        <f>VLOOKUP(E809,'Budget Template'!$C:$G,VLOOKUP(C809,'Fund Lookup'!$A$2:$B$5,2,FALSE),FALSE)</f>
        <v>0</v>
      </c>
    </row>
    <row r="810" spans="1:6" x14ac:dyDescent="0.25">
      <c r="A810" t="str">
        <f>'Cover Page'!$A$1</f>
        <v>North Carolina Central University</v>
      </c>
      <c r="B810" s="91" t="s">
        <v>21</v>
      </c>
      <c r="C810" s="92" t="s">
        <v>86</v>
      </c>
      <c r="D810" s="42" t="s">
        <v>92</v>
      </c>
      <c r="E810" s="42" t="str">
        <f t="shared" si="12"/>
        <v>Business AffairsServices, Supplies, Materials, &amp; Equip.</v>
      </c>
      <c r="F810" s="94">
        <f>VLOOKUP(E810,'Budget Template'!$C:$G,VLOOKUP(C810,'Fund Lookup'!$A$2:$B$5,2,FALSE),FALSE)</f>
        <v>45601</v>
      </c>
    </row>
    <row r="811" spans="1:6" x14ac:dyDescent="0.25">
      <c r="A811" t="str">
        <f>'Cover Page'!$A$1</f>
        <v>North Carolina Central University</v>
      </c>
      <c r="B811" s="91" t="s">
        <v>21</v>
      </c>
      <c r="C811" s="92" t="s">
        <v>86</v>
      </c>
      <c r="D811" s="42" t="s">
        <v>13</v>
      </c>
      <c r="E811" s="42" t="str">
        <f t="shared" si="12"/>
        <v>Business AffairsScholarships &amp; Fellowships</v>
      </c>
      <c r="F811" s="94">
        <f>VLOOKUP(E811,'Budget Template'!$C:$G,VLOOKUP(C811,'Fund Lookup'!$A$2:$B$5,2,FALSE),FALSE)</f>
        <v>0</v>
      </c>
    </row>
    <row r="812" spans="1:6" x14ac:dyDescent="0.25">
      <c r="A812" t="str">
        <f>'Cover Page'!$A$1</f>
        <v>North Carolina Central University</v>
      </c>
      <c r="B812" s="91" t="s">
        <v>21</v>
      </c>
      <c r="C812" s="92" t="s">
        <v>86</v>
      </c>
      <c r="D812" s="42" t="s">
        <v>29</v>
      </c>
      <c r="E812" s="42" t="str">
        <f t="shared" si="12"/>
        <v>Business AffairsDebt Service</v>
      </c>
      <c r="F812" s="94">
        <f>VLOOKUP(E812,'Budget Template'!$C:$G,VLOOKUP(C812,'Fund Lookup'!$A$2:$B$5,2,FALSE),FALSE)</f>
        <v>0</v>
      </c>
    </row>
    <row r="813" spans="1:6" x14ac:dyDescent="0.25">
      <c r="A813" t="str">
        <f>'Cover Page'!$A$1</f>
        <v>North Carolina Central University</v>
      </c>
      <c r="B813" s="91" t="s">
        <v>21</v>
      </c>
      <c r="C813" s="92" t="s">
        <v>86</v>
      </c>
      <c r="D813" s="42" t="s">
        <v>12</v>
      </c>
      <c r="E813" s="42" t="str">
        <f t="shared" si="12"/>
        <v>Business AffairsUtilities</v>
      </c>
      <c r="F813" s="94">
        <f>VLOOKUP(E813,'Budget Template'!$C:$G,VLOOKUP(C813,'Fund Lookup'!$A$2:$B$5,2,FALSE),FALSE)</f>
        <v>0</v>
      </c>
    </row>
    <row r="814" spans="1:6" x14ac:dyDescent="0.25">
      <c r="A814" t="str">
        <f>'Cover Page'!$A$1</f>
        <v>North Carolina Central University</v>
      </c>
      <c r="B814" s="91" t="s">
        <v>21</v>
      </c>
      <c r="C814" s="92" t="s">
        <v>86</v>
      </c>
      <c r="D814" s="42" t="s">
        <v>14</v>
      </c>
      <c r="E814" s="42" t="str">
        <f t="shared" si="12"/>
        <v>Business AffairsOther Expenses</v>
      </c>
      <c r="F814" s="94">
        <f>VLOOKUP(E814,'Budget Template'!$C:$G,VLOOKUP(C814,'Fund Lookup'!$A$2:$B$5,2,FALSE),FALSE)</f>
        <v>0</v>
      </c>
    </row>
    <row r="815" spans="1:6" x14ac:dyDescent="0.25">
      <c r="A815" t="str">
        <f>'Cover Page'!$A$1</f>
        <v>North Carolina Central University</v>
      </c>
      <c r="B815" s="91" t="s">
        <v>21</v>
      </c>
      <c r="C815" s="92" t="s">
        <v>86</v>
      </c>
      <c r="D815" s="42" t="s">
        <v>35</v>
      </c>
      <c r="E815" s="42" t="str">
        <f t="shared" si="12"/>
        <v>Business AffairsTransfers In</v>
      </c>
      <c r="F815" s="94">
        <f>VLOOKUP(E815,'Budget Template'!$C:$G,VLOOKUP(C815,'Fund Lookup'!$A$2:$B$5,2,FALSE),FALSE)</f>
        <v>0</v>
      </c>
    </row>
    <row r="816" spans="1:6" x14ac:dyDescent="0.25">
      <c r="A816" t="str">
        <f>'Cover Page'!$A$1</f>
        <v>North Carolina Central University</v>
      </c>
      <c r="B816" s="91" t="s">
        <v>21</v>
      </c>
      <c r="C816" s="92" t="s">
        <v>86</v>
      </c>
      <c r="D816" s="42" t="s">
        <v>93</v>
      </c>
      <c r="E816" s="42" t="str">
        <f t="shared" si="12"/>
        <v>Business AffairsTransfers Out to Capital</v>
      </c>
      <c r="F816" s="94">
        <f>VLOOKUP(E816,'Budget Template'!$C:$G,VLOOKUP(C816,'Fund Lookup'!$A$2:$B$5,2,FALSE),FALSE)</f>
        <v>0</v>
      </c>
    </row>
    <row r="817" spans="1:6" x14ac:dyDescent="0.25">
      <c r="A817" t="str">
        <f>'Cover Page'!$A$1</f>
        <v>North Carolina Central University</v>
      </c>
      <c r="B817" s="91" t="s">
        <v>21</v>
      </c>
      <c r="C817" s="92" t="s">
        <v>86</v>
      </c>
      <c r="D817" s="42" t="s">
        <v>94</v>
      </c>
      <c r="E817" s="42" t="str">
        <f t="shared" si="12"/>
        <v>Business AffairsTransfers Out (Other)</v>
      </c>
      <c r="F817" s="94">
        <f>VLOOKUP(E817,'Budget Template'!$C:$G,VLOOKUP(C817,'Fund Lookup'!$A$2:$B$5,2,FALSE),FALSE)</f>
        <v>0</v>
      </c>
    </row>
    <row r="818" spans="1:6" x14ac:dyDescent="0.25">
      <c r="A818" t="str">
        <f>'Cover Page'!$A$1</f>
        <v>North Carolina Central University</v>
      </c>
      <c r="B818" s="91" t="s">
        <v>21</v>
      </c>
      <c r="C818" s="92" t="s">
        <v>28</v>
      </c>
      <c r="D818" s="42" t="s">
        <v>33</v>
      </c>
      <c r="E818" s="42" t="str">
        <f t="shared" si="12"/>
        <v>Business AffairsState Appropriation, Tuition, &amp; Fees</v>
      </c>
      <c r="F818" s="94">
        <f>VLOOKUP(E818,'Budget Template'!$C:$G,VLOOKUP(C818,'Fund Lookup'!$A$2:$B$5,2,FALSE),FALSE)</f>
        <v>0</v>
      </c>
    </row>
    <row r="819" spans="1:6" x14ac:dyDescent="0.25">
      <c r="A819" t="str">
        <f>'Cover Page'!$A$1</f>
        <v>North Carolina Central University</v>
      </c>
      <c r="B819" s="91" t="s">
        <v>21</v>
      </c>
      <c r="C819" s="92" t="s">
        <v>28</v>
      </c>
      <c r="D819" s="42" t="s">
        <v>4</v>
      </c>
      <c r="E819" s="42" t="str">
        <f t="shared" si="12"/>
        <v>Business AffairsSales &amp; Services</v>
      </c>
      <c r="F819" s="94">
        <f>VLOOKUP(E819,'Budget Template'!$C:$G,VLOOKUP(C819,'Fund Lookup'!$A$2:$B$5,2,FALSE),FALSE)</f>
        <v>0</v>
      </c>
    </row>
    <row r="820" spans="1:6" x14ac:dyDescent="0.25">
      <c r="A820" t="str">
        <f>'Cover Page'!$A$1</f>
        <v>North Carolina Central University</v>
      </c>
      <c r="B820" s="91" t="s">
        <v>21</v>
      </c>
      <c r="C820" s="92" t="s">
        <v>28</v>
      </c>
      <c r="D820" s="42" t="s">
        <v>30</v>
      </c>
      <c r="E820" s="42" t="str">
        <f t="shared" si="12"/>
        <v>Business AffairsPatient Services</v>
      </c>
      <c r="F820" s="94">
        <f>VLOOKUP(E820,'Budget Template'!$C:$G,VLOOKUP(C820,'Fund Lookup'!$A$2:$B$5,2,FALSE),FALSE)</f>
        <v>0</v>
      </c>
    </row>
    <row r="821" spans="1:6" x14ac:dyDescent="0.25">
      <c r="A821" t="str">
        <f>'Cover Page'!$A$1</f>
        <v>North Carolina Central University</v>
      </c>
      <c r="B821" s="91" t="s">
        <v>21</v>
      </c>
      <c r="C821" s="92" t="s">
        <v>28</v>
      </c>
      <c r="D821" s="42" t="s">
        <v>5</v>
      </c>
      <c r="E821" s="42" t="str">
        <f t="shared" si="12"/>
        <v>Business AffairsContracts &amp; Grants</v>
      </c>
      <c r="F821" s="94">
        <f>VLOOKUP(E821,'Budget Template'!$C:$G,VLOOKUP(C821,'Fund Lookup'!$A$2:$B$5,2,FALSE),FALSE)</f>
        <v>0</v>
      </c>
    </row>
    <row r="822" spans="1:6" x14ac:dyDescent="0.25">
      <c r="A822" t="str">
        <f>'Cover Page'!$A$1</f>
        <v>North Carolina Central University</v>
      </c>
      <c r="B822" s="91" t="s">
        <v>21</v>
      </c>
      <c r="C822" s="92" t="s">
        <v>28</v>
      </c>
      <c r="D822" s="42" t="s">
        <v>6</v>
      </c>
      <c r="E822" s="42" t="str">
        <f t="shared" si="12"/>
        <v>Business AffairsGifts &amp; Investments</v>
      </c>
      <c r="F822" s="94">
        <f>VLOOKUP(E822,'Budget Template'!$C:$G,VLOOKUP(C822,'Fund Lookup'!$A$2:$B$5,2,FALSE),FALSE)</f>
        <v>0</v>
      </c>
    </row>
    <row r="823" spans="1:6" x14ac:dyDescent="0.25">
      <c r="A823" t="str">
        <f>'Cover Page'!$A$1</f>
        <v>North Carolina Central University</v>
      </c>
      <c r="B823" s="91" t="s">
        <v>21</v>
      </c>
      <c r="C823" s="92" t="s">
        <v>28</v>
      </c>
      <c r="D823" s="42" t="s">
        <v>7</v>
      </c>
      <c r="E823" s="42" t="str">
        <f t="shared" si="12"/>
        <v>Business AffairsOther Revenues</v>
      </c>
      <c r="F823" s="94">
        <f>VLOOKUP(E823,'Budget Template'!$C:$G,VLOOKUP(C823,'Fund Lookup'!$A$2:$B$5,2,FALSE),FALSE)</f>
        <v>940820</v>
      </c>
    </row>
    <row r="824" spans="1:6" x14ac:dyDescent="0.25">
      <c r="A824" t="str">
        <f>'Cover Page'!$A$1</f>
        <v>North Carolina Central University</v>
      </c>
      <c r="B824" s="91" t="s">
        <v>21</v>
      </c>
      <c r="C824" s="92" t="s">
        <v>28</v>
      </c>
      <c r="D824" s="42" t="s">
        <v>10</v>
      </c>
      <c r="E824" s="42" t="str">
        <f t="shared" si="12"/>
        <v>Business AffairsSalaries and Wages</v>
      </c>
      <c r="F824" s="94">
        <f>VLOOKUP(E824,'Budget Template'!$C:$G,VLOOKUP(C824,'Fund Lookup'!$A$2:$B$5,2,FALSE),FALSE)</f>
        <v>394121</v>
      </c>
    </row>
    <row r="825" spans="1:6" x14ac:dyDescent="0.25">
      <c r="A825" t="str">
        <f>'Cover Page'!$A$1</f>
        <v>North Carolina Central University</v>
      </c>
      <c r="B825" s="91" t="s">
        <v>21</v>
      </c>
      <c r="C825" s="92" t="s">
        <v>28</v>
      </c>
      <c r="D825" s="42" t="s">
        <v>11</v>
      </c>
      <c r="E825" s="42" t="str">
        <f t="shared" si="12"/>
        <v>Business AffairsStaff Benefits</v>
      </c>
      <c r="F825" s="94">
        <f>VLOOKUP(E825,'Budget Template'!$C:$G,VLOOKUP(C825,'Fund Lookup'!$A$2:$B$5,2,FALSE),FALSE)</f>
        <v>97563</v>
      </c>
    </row>
    <row r="826" spans="1:6" x14ac:dyDescent="0.25">
      <c r="A826" t="str">
        <f>'Cover Page'!$A$1</f>
        <v>North Carolina Central University</v>
      </c>
      <c r="B826" s="91" t="s">
        <v>21</v>
      </c>
      <c r="C826" s="92" t="s">
        <v>28</v>
      </c>
      <c r="D826" s="42" t="s">
        <v>92</v>
      </c>
      <c r="E826" s="42" t="str">
        <f t="shared" si="12"/>
        <v>Business AffairsServices, Supplies, Materials, &amp; Equip.</v>
      </c>
      <c r="F826" s="94">
        <f>VLOOKUP(E826,'Budget Template'!$C:$G,VLOOKUP(C826,'Fund Lookup'!$A$2:$B$5,2,FALSE),FALSE)</f>
        <v>49136</v>
      </c>
    </row>
    <row r="827" spans="1:6" x14ac:dyDescent="0.25">
      <c r="A827" t="str">
        <f>'Cover Page'!$A$1</f>
        <v>North Carolina Central University</v>
      </c>
      <c r="B827" s="91" t="s">
        <v>21</v>
      </c>
      <c r="C827" s="92" t="s">
        <v>28</v>
      </c>
      <c r="D827" s="42" t="s">
        <v>13</v>
      </c>
      <c r="E827" s="42" t="str">
        <f t="shared" si="12"/>
        <v>Business AffairsScholarships &amp; Fellowships</v>
      </c>
      <c r="F827" s="94">
        <f>VLOOKUP(E827,'Budget Template'!$C:$G,VLOOKUP(C827,'Fund Lookup'!$A$2:$B$5,2,FALSE),FALSE)</f>
        <v>0</v>
      </c>
    </row>
    <row r="828" spans="1:6" x14ac:dyDescent="0.25">
      <c r="A828" t="str">
        <f>'Cover Page'!$A$1</f>
        <v>North Carolina Central University</v>
      </c>
      <c r="B828" s="91" t="s">
        <v>21</v>
      </c>
      <c r="C828" s="92" t="s">
        <v>28</v>
      </c>
      <c r="D828" s="42" t="s">
        <v>29</v>
      </c>
      <c r="E828" s="42" t="str">
        <f t="shared" si="12"/>
        <v>Business AffairsDebt Service</v>
      </c>
      <c r="F828" s="94">
        <f>VLOOKUP(E828,'Budget Template'!$C:$G,VLOOKUP(C828,'Fund Lookup'!$A$2:$B$5,2,FALSE),FALSE)</f>
        <v>0</v>
      </c>
    </row>
    <row r="829" spans="1:6" x14ac:dyDescent="0.25">
      <c r="A829" t="str">
        <f>'Cover Page'!$A$1</f>
        <v>North Carolina Central University</v>
      </c>
      <c r="B829" s="91" t="s">
        <v>21</v>
      </c>
      <c r="C829" s="92" t="s">
        <v>28</v>
      </c>
      <c r="D829" s="42" t="s">
        <v>12</v>
      </c>
      <c r="E829" s="42" t="str">
        <f t="shared" si="12"/>
        <v>Business AffairsUtilities</v>
      </c>
      <c r="F829" s="94">
        <f>VLOOKUP(E829,'Budget Template'!$C:$G,VLOOKUP(C829,'Fund Lookup'!$A$2:$B$5,2,FALSE),FALSE)</f>
        <v>0</v>
      </c>
    </row>
    <row r="830" spans="1:6" x14ac:dyDescent="0.25">
      <c r="A830" t="str">
        <f>'Cover Page'!$A$1</f>
        <v>North Carolina Central University</v>
      </c>
      <c r="B830" s="91" t="s">
        <v>21</v>
      </c>
      <c r="C830" s="92" t="s">
        <v>28</v>
      </c>
      <c r="D830" s="42" t="s">
        <v>14</v>
      </c>
      <c r="E830" s="42" t="str">
        <f t="shared" si="12"/>
        <v>Business AffairsOther Expenses</v>
      </c>
      <c r="F830" s="94">
        <f>VLOOKUP(E830,'Budget Template'!$C:$G,VLOOKUP(C830,'Fund Lookup'!$A$2:$B$5,2,FALSE),FALSE)</f>
        <v>0</v>
      </c>
    </row>
    <row r="831" spans="1:6" x14ac:dyDescent="0.25">
      <c r="A831" t="str">
        <f>'Cover Page'!$A$1</f>
        <v>North Carolina Central University</v>
      </c>
      <c r="B831" s="91" t="s">
        <v>21</v>
      </c>
      <c r="C831" s="92" t="s">
        <v>28</v>
      </c>
      <c r="D831" s="42" t="s">
        <v>35</v>
      </c>
      <c r="E831" s="42" t="str">
        <f t="shared" si="12"/>
        <v>Business AffairsTransfers In</v>
      </c>
      <c r="F831" s="94">
        <f>VLOOKUP(E831,'Budget Template'!$C:$G,VLOOKUP(C831,'Fund Lookup'!$A$2:$B$5,2,FALSE),FALSE)</f>
        <v>0</v>
      </c>
    </row>
    <row r="832" spans="1:6" x14ac:dyDescent="0.25">
      <c r="A832" t="str">
        <f>'Cover Page'!$A$1</f>
        <v>North Carolina Central University</v>
      </c>
      <c r="B832" s="91" t="s">
        <v>21</v>
      </c>
      <c r="C832" s="92" t="s">
        <v>28</v>
      </c>
      <c r="D832" s="42" t="s">
        <v>93</v>
      </c>
      <c r="E832" s="42" t="str">
        <f t="shared" si="12"/>
        <v>Business AffairsTransfers Out to Capital</v>
      </c>
      <c r="F832" s="94">
        <f>VLOOKUP(E832,'Budget Template'!$C:$G,VLOOKUP(C832,'Fund Lookup'!$A$2:$B$5,2,FALSE),FALSE)</f>
        <v>0</v>
      </c>
    </row>
    <row r="833" spans="1:6" x14ac:dyDescent="0.25">
      <c r="A833" t="str">
        <f>'Cover Page'!$A$1</f>
        <v>North Carolina Central University</v>
      </c>
      <c r="B833" s="91" t="s">
        <v>21</v>
      </c>
      <c r="C833" s="92" t="s">
        <v>28</v>
      </c>
      <c r="D833" s="42" t="s">
        <v>94</v>
      </c>
      <c r="E833" s="42" t="str">
        <f t="shared" si="12"/>
        <v>Business AffairsTransfers Out (Other)</v>
      </c>
      <c r="F833" s="94">
        <f>VLOOKUP(E833,'Budget Template'!$C:$G,VLOOKUP(C833,'Fund Lookup'!$A$2:$B$5,2,FALSE),FALSE)</f>
        <v>400000</v>
      </c>
    </row>
    <row r="834" spans="1:6" x14ac:dyDescent="0.25">
      <c r="A834" t="str">
        <f>'Cover Page'!$A$1</f>
        <v>North Carolina Central University</v>
      </c>
      <c r="B834" s="91" t="s">
        <v>22</v>
      </c>
      <c r="C834" s="92" t="s">
        <v>0</v>
      </c>
      <c r="D834" s="42" t="s">
        <v>33</v>
      </c>
      <c r="E834" s="42" t="str">
        <f t="shared" si="12"/>
        <v>FacilitiesState Appropriation, Tuition, &amp; Fees</v>
      </c>
      <c r="F834" s="94">
        <f>VLOOKUP(E834,'Budget Template'!$C:$G,VLOOKUP(C834,'Fund Lookup'!$A$2:$B$5,2,FALSE),FALSE)</f>
        <v>13080106</v>
      </c>
    </row>
    <row r="835" spans="1:6" x14ac:dyDescent="0.25">
      <c r="A835" t="str">
        <f>'Cover Page'!$A$1</f>
        <v>North Carolina Central University</v>
      </c>
      <c r="B835" s="91" t="s">
        <v>22</v>
      </c>
      <c r="C835" s="92" t="s">
        <v>0</v>
      </c>
      <c r="D835" s="42" t="s">
        <v>4</v>
      </c>
      <c r="E835" s="42" t="str">
        <f t="shared" ref="E835:E898" si="13">B835&amp;D835</f>
        <v>FacilitiesSales &amp; Services</v>
      </c>
      <c r="F835" s="94">
        <f>VLOOKUP(E835,'Budget Template'!$C:$G,VLOOKUP(C835,'Fund Lookup'!$A$2:$B$5,2,FALSE),FALSE)</f>
        <v>841048</v>
      </c>
    </row>
    <row r="836" spans="1:6" x14ac:dyDescent="0.25">
      <c r="A836" t="str">
        <f>'Cover Page'!$A$1</f>
        <v>North Carolina Central University</v>
      </c>
      <c r="B836" s="91" t="s">
        <v>22</v>
      </c>
      <c r="C836" s="92" t="s">
        <v>0</v>
      </c>
      <c r="D836" s="42" t="s">
        <v>30</v>
      </c>
      <c r="E836" s="42" t="str">
        <f t="shared" si="13"/>
        <v>FacilitiesPatient Services</v>
      </c>
      <c r="F836" s="94">
        <f>VLOOKUP(E836,'Budget Template'!$C:$G,VLOOKUP(C836,'Fund Lookup'!$A$2:$B$5,2,FALSE),FALSE)</f>
        <v>0</v>
      </c>
    </row>
    <row r="837" spans="1:6" x14ac:dyDescent="0.25">
      <c r="A837" t="str">
        <f>'Cover Page'!$A$1</f>
        <v>North Carolina Central University</v>
      </c>
      <c r="B837" s="91" t="s">
        <v>22</v>
      </c>
      <c r="C837" s="92" t="s">
        <v>0</v>
      </c>
      <c r="D837" s="42" t="s">
        <v>5</v>
      </c>
      <c r="E837" s="42" t="str">
        <f t="shared" si="13"/>
        <v>FacilitiesContracts &amp; Grants</v>
      </c>
      <c r="F837" s="94">
        <f>VLOOKUP(E837,'Budget Template'!$C:$G,VLOOKUP(C837,'Fund Lookup'!$A$2:$B$5,2,FALSE),FALSE)</f>
        <v>0</v>
      </c>
    </row>
    <row r="838" spans="1:6" x14ac:dyDescent="0.25">
      <c r="A838" t="str">
        <f>'Cover Page'!$A$1</f>
        <v>North Carolina Central University</v>
      </c>
      <c r="B838" s="91" t="s">
        <v>22</v>
      </c>
      <c r="C838" s="92" t="s">
        <v>0</v>
      </c>
      <c r="D838" s="42" t="s">
        <v>6</v>
      </c>
      <c r="E838" s="42" t="str">
        <f t="shared" si="13"/>
        <v>FacilitiesGifts &amp; Investments</v>
      </c>
      <c r="F838" s="94">
        <f>VLOOKUP(E838,'Budget Template'!$C:$G,VLOOKUP(C838,'Fund Lookup'!$A$2:$B$5,2,FALSE),FALSE)</f>
        <v>0</v>
      </c>
    </row>
    <row r="839" spans="1:6" x14ac:dyDescent="0.25">
      <c r="A839" t="str">
        <f>'Cover Page'!$A$1</f>
        <v>North Carolina Central University</v>
      </c>
      <c r="B839" s="91" t="s">
        <v>22</v>
      </c>
      <c r="C839" s="92" t="s">
        <v>0</v>
      </c>
      <c r="D839" s="42" t="s">
        <v>7</v>
      </c>
      <c r="E839" s="42" t="str">
        <f t="shared" si="13"/>
        <v>FacilitiesOther Revenues</v>
      </c>
      <c r="F839" s="94">
        <f>VLOOKUP(E839,'Budget Template'!$C:$G,VLOOKUP(C839,'Fund Lookup'!$A$2:$B$5,2,FALSE),FALSE)</f>
        <v>0</v>
      </c>
    </row>
    <row r="840" spans="1:6" x14ac:dyDescent="0.25">
      <c r="A840" t="str">
        <f>'Cover Page'!$A$1</f>
        <v>North Carolina Central University</v>
      </c>
      <c r="B840" s="91" t="s">
        <v>22</v>
      </c>
      <c r="C840" s="92" t="s">
        <v>0</v>
      </c>
      <c r="D840" s="42" t="s">
        <v>10</v>
      </c>
      <c r="E840" s="42" t="str">
        <f t="shared" si="13"/>
        <v>FacilitiesSalaries and Wages</v>
      </c>
      <c r="F840" s="94">
        <f>VLOOKUP(E840,'Budget Template'!$C:$G,VLOOKUP(C840,'Fund Lookup'!$A$2:$B$5,2,FALSE),FALSE)</f>
        <v>5483005</v>
      </c>
    </row>
    <row r="841" spans="1:6" x14ac:dyDescent="0.25">
      <c r="A841" t="str">
        <f>'Cover Page'!$A$1</f>
        <v>North Carolina Central University</v>
      </c>
      <c r="B841" s="91" t="s">
        <v>22</v>
      </c>
      <c r="C841" s="92" t="s">
        <v>0</v>
      </c>
      <c r="D841" s="42" t="s">
        <v>11</v>
      </c>
      <c r="E841" s="42" t="str">
        <f t="shared" si="13"/>
        <v>FacilitiesStaff Benefits</v>
      </c>
      <c r="F841" s="94">
        <f>VLOOKUP(E841,'Budget Template'!$C:$G,VLOOKUP(C841,'Fund Lookup'!$A$2:$B$5,2,FALSE),FALSE)</f>
        <v>1984122</v>
      </c>
    </row>
    <row r="842" spans="1:6" x14ac:dyDescent="0.25">
      <c r="A842" t="str">
        <f>'Cover Page'!$A$1</f>
        <v>North Carolina Central University</v>
      </c>
      <c r="B842" s="91" t="s">
        <v>22</v>
      </c>
      <c r="C842" s="92" t="s">
        <v>0</v>
      </c>
      <c r="D842" s="42" t="s">
        <v>92</v>
      </c>
      <c r="E842" s="42" t="str">
        <f t="shared" si="13"/>
        <v>FacilitiesServices, Supplies, Materials, &amp; Equip.</v>
      </c>
      <c r="F842" s="94">
        <f>VLOOKUP(E842,'Budget Template'!$C:$G,VLOOKUP(C842,'Fund Lookup'!$A$2:$B$5,2,FALSE),FALSE)</f>
        <v>1856822</v>
      </c>
    </row>
    <row r="843" spans="1:6" x14ac:dyDescent="0.25">
      <c r="A843" t="str">
        <f>'Cover Page'!$A$1</f>
        <v>North Carolina Central University</v>
      </c>
      <c r="B843" s="91" t="s">
        <v>22</v>
      </c>
      <c r="C843" s="92" t="s">
        <v>0</v>
      </c>
      <c r="D843" s="42" t="s">
        <v>13</v>
      </c>
      <c r="E843" s="42" t="str">
        <f t="shared" si="13"/>
        <v>FacilitiesScholarships &amp; Fellowships</v>
      </c>
      <c r="F843" s="94">
        <f>VLOOKUP(E843,'Budget Template'!$C:$G,VLOOKUP(C843,'Fund Lookup'!$A$2:$B$5,2,FALSE),FALSE)</f>
        <v>0</v>
      </c>
    </row>
    <row r="844" spans="1:6" x14ac:dyDescent="0.25">
      <c r="A844" t="str">
        <f>'Cover Page'!$A$1</f>
        <v>North Carolina Central University</v>
      </c>
      <c r="B844" s="91" t="s">
        <v>22</v>
      </c>
      <c r="C844" s="92" t="s">
        <v>0</v>
      </c>
      <c r="D844" s="42" t="s">
        <v>29</v>
      </c>
      <c r="E844" s="42" t="str">
        <f t="shared" si="13"/>
        <v>FacilitiesDebt Service</v>
      </c>
      <c r="F844" s="94">
        <f>VLOOKUP(E844,'Budget Template'!$C:$G,VLOOKUP(C844,'Fund Lookup'!$A$2:$B$5,2,FALSE),FALSE)</f>
        <v>0</v>
      </c>
    </row>
    <row r="845" spans="1:6" x14ac:dyDescent="0.25">
      <c r="A845" t="str">
        <f>'Cover Page'!$A$1</f>
        <v>North Carolina Central University</v>
      </c>
      <c r="B845" s="91" t="s">
        <v>22</v>
      </c>
      <c r="C845" s="92" t="s">
        <v>0</v>
      </c>
      <c r="D845" s="42" t="s">
        <v>12</v>
      </c>
      <c r="E845" s="42" t="str">
        <f t="shared" si="13"/>
        <v>FacilitiesUtilities</v>
      </c>
      <c r="F845" s="94">
        <f>VLOOKUP(E845,'Budget Template'!$C:$G,VLOOKUP(C845,'Fund Lookup'!$A$2:$B$5,2,FALSE),FALSE)</f>
        <v>4590815</v>
      </c>
    </row>
    <row r="846" spans="1:6" x14ac:dyDescent="0.25">
      <c r="A846" t="str">
        <f>'Cover Page'!$A$1</f>
        <v>North Carolina Central University</v>
      </c>
      <c r="B846" s="91" t="s">
        <v>22</v>
      </c>
      <c r="C846" s="92" t="s">
        <v>0</v>
      </c>
      <c r="D846" s="42" t="s">
        <v>14</v>
      </c>
      <c r="E846" s="42" t="str">
        <f t="shared" si="13"/>
        <v>FacilitiesOther Expenses</v>
      </c>
      <c r="F846" s="94">
        <f>VLOOKUP(E846,'Budget Template'!$C:$G,VLOOKUP(C846,'Fund Lookup'!$A$2:$B$5,2,FALSE),FALSE)</f>
        <v>6390</v>
      </c>
    </row>
    <row r="847" spans="1:6" x14ac:dyDescent="0.25">
      <c r="A847" t="str">
        <f>'Cover Page'!$A$1</f>
        <v>North Carolina Central University</v>
      </c>
      <c r="B847" s="91" t="s">
        <v>22</v>
      </c>
      <c r="C847" s="92" t="s">
        <v>0</v>
      </c>
      <c r="D847" s="42" t="s">
        <v>35</v>
      </c>
      <c r="E847" s="42" t="str">
        <f t="shared" si="13"/>
        <v>FacilitiesTransfers In</v>
      </c>
      <c r="F847" s="94">
        <f>VLOOKUP(E847,'Budget Template'!$C:$G,VLOOKUP(C847,'Fund Lookup'!$A$2:$B$5,2,FALSE),FALSE)</f>
        <v>0</v>
      </c>
    </row>
    <row r="848" spans="1:6" x14ac:dyDescent="0.25">
      <c r="A848" t="str">
        <f>'Cover Page'!$A$1</f>
        <v>North Carolina Central University</v>
      </c>
      <c r="B848" s="91" t="s">
        <v>22</v>
      </c>
      <c r="C848" s="92" t="s">
        <v>0</v>
      </c>
      <c r="D848" s="42" t="s">
        <v>93</v>
      </c>
      <c r="E848" s="42" t="str">
        <f t="shared" si="13"/>
        <v>FacilitiesTransfers Out to Capital</v>
      </c>
      <c r="F848" s="94">
        <f>VLOOKUP(E848,'Budget Template'!$C:$G,VLOOKUP(C848,'Fund Lookup'!$A$2:$B$5,2,FALSE),FALSE)</f>
        <v>0</v>
      </c>
    </row>
    <row r="849" spans="1:6" x14ac:dyDescent="0.25">
      <c r="A849" t="str">
        <f>'Cover Page'!$A$1</f>
        <v>North Carolina Central University</v>
      </c>
      <c r="B849" s="91" t="s">
        <v>22</v>
      </c>
      <c r="C849" s="92" t="s">
        <v>0</v>
      </c>
      <c r="D849" s="42" t="s">
        <v>94</v>
      </c>
      <c r="E849" s="42" t="str">
        <f t="shared" si="13"/>
        <v>FacilitiesTransfers Out (Other)</v>
      </c>
      <c r="F849" s="94">
        <f>VLOOKUP(E849,'Budget Template'!$C:$G,VLOOKUP(C849,'Fund Lookup'!$A$2:$B$5,2,FALSE),FALSE)</f>
        <v>0</v>
      </c>
    </row>
    <row r="850" spans="1:6" ht="30" x14ac:dyDescent="0.25">
      <c r="A850" t="str">
        <f>'Cover Page'!$A$1</f>
        <v>North Carolina Central University</v>
      </c>
      <c r="B850" s="91" t="s">
        <v>22</v>
      </c>
      <c r="C850" s="92" t="s">
        <v>32</v>
      </c>
      <c r="D850" s="42" t="s">
        <v>33</v>
      </c>
      <c r="E850" s="42" t="str">
        <f t="shared" si="13"/>
        <v>FacilitiesState Appropriation, Tuition, &amp; Fees</v>
      </c>
      <c r="F850" s="94">
        <f>VLOOKUP(E850,'Budget Template'!$C:$G,VLOOKUP(C850,'Fund Lookup'!$A$2:$B$5,2,FALSE),FALSE)</f>
        <v>0</v>
      </c>
    </row>
    <row r="851" spans="1:6" ht="30" x14ac:dyDescent="0.25">
      <c r="A851" t="str">
        <f>'Cover Page'!$A$1</f>
        <v>North Carolina Central University</v>
      </c>
      <c r="B851" s="91" t="s">
        <v>22</v>
      </c>
      <c r="C851" s="92" t="s">
        <v>32</v>
      </c>
      <c r="D851" s="42" t="s">
        <v>4</v>
      </c>
      <c r="E851" s="42" t="str">
        <f t="shared" si="13"/>
        <v>FacilitiesSales &amp; Services</v>
      </c>
      <c r="F851" s="94">
        <f>VLOOKUP(E851,'Budget Template'!$C:$G,VLOOKUP(C851,'Fund Lookup'!$A$2:$B$5,2,FALSE),FALSE)</f>
        <v>4847611</v>
      </c>
    </row>
    <row r="852" spans="1:6" ht="30" x14ac:dyDescent="0.25">
      <c r="A852" t="str">
        <f>'Cover Page'!$A$1</f>
        <v>North Carolina Central University</v>
      </c>
      <c r="B852" s="91" t="s">
        <v>22</v>
      </c>
      <c r="C852" s="92" t="s">
        <v>32</v>
      </c>
      <c r="D852" s="42" t="s">
        <v>30</v>
      </c>
      <c r="E852" s="42" t="str">
        <f t="shared" si="13"/>
        <v>FacilitiesPatient Services</v>
      </c>
      <c r="F852" s="94">
        <f>VLOOKUP(E852,'Budget Template'!$C:$G,VLOOKUP(C852,'Fund Lookup'!$A$2:$B$5,2,FALSE),FALSE)</f>
        <v>0</v>
      </c>
    </row>
    <row r="853" spans="1:6" ht="30" x14ac:dyDescent="0.25">
      <c r="A853" t="str">
        <f>'Cover Page'!$A$1</f>
        <v>North Carolina Central University</v>
      </c>
      <c r="B853" s="91" t="s">
        <v>22</v>
      </c>
      <c r="C853" s="92" t="s">
        <v>32</v>
      </c>
      <c r="D853" s="42" t="s">
        <v>5</v>
      </c>
      <c r="E853" s="42" t="str">
        <f t="shared" si="13"/>
        <v>FacilitiesContracts &amp; Grants</v>
      </c>
      <c r="F853" s="94">
        <f>VLOOKUP(E853,'Budget Template'!$C:$G,VLOOKUP(C853,'Fund Lookup'!$A$2:$B$5,2,FALSE),FALSE)</f>
        <v>0</v>
      </c>
    </row>
    <row r="854" spans="1:6" ht="30" x14ac:dyDescent="0.25">
      <c r="A854" t="str">
        <f>'Cover Page'!$A$1</f>
        <v>North Carolina Central University</v>
      </c>
      <c r="B854" s="91" t="s">
        <v>22</v>
      </c>
      <c r="C854" s="92" t="s">
        <v>32</v>
      </c>
      <c r="D854" s="42" t="s">
        <v>6</v>
      </c>
      <c r="E854" s="42" t="str">
        <f t="shared" si="13"/>
        <v>FacilitiesGifts &amp; Investments</v>
      </c>
      <c r="F854" s="94">
        <f>VLOOKUP(E854,'Budget Template'!$C:$G,VLOOKUP(C854,'Fund Lookup'!$A$2:$B$5,2,FALSE),FALSE)</f>
        <v>0</v>
      </c>
    </row>
    <row r="855" spans="1:6" ht="30" x14ac:dyDescent="0.25">
      <c r="A855" t="str">
        <f>'Cover Page'!$A$1</f>
        <v>North Carolina Central University</v>
      </c>
      <c r="B855" s="91" t="s">
        <v>22</v>
      </c>
      <c r="C855" s="92" t="s">
        <v>32</v>
      </c>
      <c r="D855" s="42" t="s">
        <v>7</v>
      </c>
      <c r="E855" s="42" t="str">
        <f t="shared" si="13"/>
        <v>FacilitiesOther Revenues</v>
      </c>
      <c r="F855" s="94">
        <f>VLOOKUP(E855,'Budget Template'!$C:$G,VLOOKUP(C855,'Fund Lookup'!$A$2:$B$5,2,FALSE),FALSE)</f>
        <v>0</v>
      </c>
    </row>
    <row r="856" spans="1:6" ht="30" x14ac:dyDescent="0.25">
      <c r="A856" t="str">
        <f>'Cover Page'!$A$1</f>
        <v>North Carolina Central University</v>
      </c>
      <c r="B856" s="91" t="s">
        <v>22</v>
      </c>
      <c r="C856" s="92" t="s">
        <v>32</v>
      </c>
      <c r="D856" s="42" t="s">
        <v>10</v>
      </c>
      <c r="E856" s="42" t="str">
        <f t="shared" si="13"/>
        <v>FacilitiesSalaries and Wages</v>
      </c>
      <c r="F856" s="94">
        <f>VLOOKUP(E856,'Budget Template'!$C:$G,VLOOKUP(C856,'Fund Lookup'!$A$2:$B$5,2,FALSE),FALSE)</f>
        <v>1499588</v>
      </c>
    </row>
    <row r="857" spans="1:6" ht="30" x14ac:dyDescent="0.25">
      <c r="A857" t="str">
        <f>'Cover Page'!$A$1</f>
        <v>North Carolina Central University</v>
      </c>
      <c r="B857" s="91" t="s">
        <v>22</v>
      </c>
      <c r="C857" s="92" t="s">
        <v>32</v>
      </c>
      <c r="D857" s="42" t="s">
        <v>11</v>
      </c>
      <c r="E857" s="42" t="str">
        <f t="shared" si="13"/>
        <v>FacilitiesStaff Benefits</v>
      </c>
      <c r="F857" s="94">
        <f>VLOOKUP(E857,'Budget Template'!$C:$G,VLOOKUP(C857,'Fund Lookup'!$A$2:$B$5,2,FALSE),FALSE)</f>
        <v>778469</v>
      </c>
    </row>
    <row r="858" spans="1:6" ht="30" x14ac:dyDescent="0.25">
      <c r="A858" t="str">
        <f>'Cover Page'!$A$1</f>
        <v>North Carolina Central University</v>
      </c>
      <c r="B858" s="91" t="s">
        <v>22</v>
      </c>
      <c r="C858" s="92" t="s">
        <v>32</v>
      </c>
      <c r="D858" s="42" t="s">
        <v>92</v>
      </c>
      <c r="E858" s="42" t="str">
        <f t="shared" si="13"/>
        <v>FacilitiesServices, Supplies, Materials, &amp; Equip.</v>
      </c>
      <c r="F858" s="94">
        <f>VLOOKUP(E858,'Budget Template'!$C:$G,VLOOKUP(C858,'Fund Lookup'!$A$2:$B$5,2,FALSE),FALSE)</f>
        <v>2569554</v>
      </c>
    </row>
    <row r="859" spans="1:6" ht="30" x14ac:dyDescent="0.25">
      <c r="A859" t="str">
        <f>'Cover Page'!$A$1</f>
        <v>North Carolina Central University</v>
      </c>
      <c r="B859" s="91" t="s">
        <v>22</v>
      </c>
      <c r="C859" s="92" t="s">
        <v>32</v>
      </c>
      <c r="D859" s="42" t="s">
        <v>13</v>
      </c>
      <c r="E859" s="42" t="str">
        <f t="shared" si="13"/>
        <v>FacilitiesScholarships &amp; Fellowships</v>
      </c>
      <c r="F859" s="94">
        <f>VLOOKUP(E859,'Budget Template'!$C:$G,VLOOKUP(C859,'Fund Lookup'!$A$2:$B$5,2,FALSE),FALSE)</f>
        <v>0</v>
      </c>
    </row>
    <row r="860" spans="1:6" ht="30" x14ac:dyDescent="0.25">
      <c r="A860" t="str">
        <f>'Cover Page'!$A$1</f>
        <v>North Carolina Central University</v>
      </c>
      <c r="B860" s="91" t="s">
        <v>22</v>
      </c>
      <c r="C860" s="92" t="s">
        <v>32</v>
      </c>
      <c r="D860" s="42" t="s">
        <v>29</v>
      </c>
      <c r="E860" s="42" t="str">
        <f t="shared" si="13"/>
        <v>FacilitiesDebt Service</v>
      </c>
      <c r="F860" s="94">
        <f>VLOOKUP(E860,'Budget Template'!$C:$G,VLOOKUP(C860,'Fund Lookup'!$A$2:$B$5,2,FALSE),FALSE)</f>
        <v>0</v>
      </c>
    </row>
    <row r="861" spans="1:6" ht="30" x14ac:dyDescent="0.25">
      <c r="A861" t="str">
        <f>'Cover Page'!$A$1</f>
        <v>North Carolina Central University</v>
      </c>
      <c r="B861" s="91" t="s">
        <v>22</v>
      </c>
      <c r="C861" s="92" t="s">
        <v>32</v>
      </c>
      <c r="D861" s="42" t="s">
        <v>12</v>
      </c>
      <c r="E861" s="42" t="str">
        <f t="shared" si="13"/>
        <v>FacilitiesUtilities</v>
      </c>
      <c r="F861" s="94">
        <f>VLOOKUP(E861,'Budget Template'!$C:$G,VLOOKUP(C861,'Fund Lookup'!$A$2:$B$5,2,FALSE),FALSE)</f>
        <v>0</v>
      </c>
    </row>
    <row r="862" spans="1:6" ht="30" x14ac:dyDescent="0.25">
      <c r="A862" t="str">
        <f>'Cover Page'!$A$1</f>
        <v>North Carolina Central University</v>
      </c>
      <c r="B862" s="91" t="s">
        <v>22</v>
      </c>
      <c r="C862" s="92" t="s">
        <v>32</v>
      </c>
      <c r="D862" s="42" t="s">
        <v>14</v>
      </c>
      <c r="E862" s="42" t="str">
        <f t="shared" si="13"/>
        <v>FacilitiesOther Expenses</v>
      </c>
      <c r="F862" s="94">
        <f>VLOOKUP(E862,'Budget Template'!$C:$G,VLOOKUP(C862,'Fund Lookup'!$A$2:$B$5,2,FALSE),FALSE)</f>
        <v>0</v>
      </c>
    </row>
    <row r="863" spans="1:6" ht="30" x14ac:dyDescent="0.25">
      <c r="A863" t="str">
        <f>'Cover Page'!$A$1</f>
        <v>North Carolina Central University</v>
      </c>
      <c r="B863" s="91" t="s">
        <v>22</v>
      </c>
      <c r="C863" s="92" t="s">
        <v>32</v>
      </c>
      <c r="D863" s="42" t="s">
        <v>35</v>
      </c>
      <c r="E863" s="42" t="str">
        <f t="shared" si="13"/>
        <v>FacilitiesTransfers In</v>
      </c>
      <c r="F863" s="94">
        <f>VLOOKUP(E863,'Budget Template'!$C:$G,VLOOKUP(C863,'Fund Lookup'!$A$2:$B$5,2,FALSE),FALSE)</f>
        <v>0</v>
      </c>
    </row>
    <row r="864" spans="1:6" ht="30" x14ac:dyDescent="0.25">
      <c r="A864" t="str">
        <f>'Cover Page'!$A$1</f>
        <v>North Carolina Central University</v>
      </c>
      <c r="B864" s="91" t="s">
        <v>22</v>
      </c>
      <c r="C864" s="92" t="s">
        <v>32</v>
      </c>
      <c r="D864" s="42" t="s">
        <v>93</v>
      </c>
      <c r="E864" s="42" t="str">
        <f t="shared" si="13"/>
        <v>FacilitiesTransfers Out to Capital</v>
      </c>
      <c r="F864" s="94">
        <f>VLOOKUP(E864,'Budget Template'!$C:$G,VLOOKUP(C864,'Fund Lookup'!$A$2:$B$5,2,FALSE),FALSE)</f>
        <v>0</v>
      </c>
    </row>
    <row r="865" spans="1:6" ht="30" x14ac:dyDescent="0.25">
      <c r="A865" t="str">
        <f>'Cover Page'!$A$1</f>
        <v>North Carolina Central University</v>
      </c>
      <c r="B865" s="91" t="s">
        <v>22</v>
      </c>
      <c r="C865" s="92" t="s">
        <v>32</v>
      </c>
      <c r="D865" s="42" t="s">
        <v>94</v>
      </c>
      <c r="E865" s="42" t="str">
        <f t="shared" si="13"/>
        <v>FacilitiesTransfers Out (Other)</v>
      </c>
      <c r="F865" s="94">
        <f>VLOOKUP(E865,'Budget Template'!$C:$G,VLOOKUP(C865,'Fund Lookup'!$A$2:$B$5,2,FALSE),FALSE)</f>
        <v>0</v>
      </c>
    </row>
    <row r="866" spans="1:6" x14ac:dyDescent="0.25">
      <c r="A866" t="str">
        <f>'Cover Page'!$A$1</f>
        <v>North Carolina Central University</v>
      </c>
      <c r="B866" s="91" t="s">
        <v>22</v>
      </c>
      <c r="C866" s="92" t="s">
        <v>86</v>
      </c>
      <c r="D866" s="42" t="s">
        <v>33</v>
      </c>
      <c r="E866" s="42" t="str">
        <f t="shared" si="13"/>
        <v>FacilitiesState Appropriation, Tuition, &amp; Fees</v>
      </c>
      <c r="F866" s="94">
        <f>VLOOKUP(E866,'Budget Template'!$C:$G,VLOOKUP(C866,'Fund Lookup'!$A$2:$B$5,2,FALSE),FALSE)</f>
        <v>0</v>
      </c>
    </row>
    <row r="867" spans="1:6" x14ac:dyDescent="0.25">
      <c r="A867" t="str">
        <f>'Cover Page'!$A$1</f>
        <v>North Carolina Central University</v>
      </c>
      <c r="B867" s="91" t="s">
        <v>22</v>
      </c>
      <c r="C867" s="92" t="s">
        <v>86</v>
      </c>
      <c r="D867" s="42" t="s">
        <v>4</v>
      </c>
      <c r="E867" s="42" t="str">
        <f t="shared" si="13"/>
        <v>FacilitiesSales &amp; Services</v>
      </c>
      <c r="F867" s="94">
        <f>VLOOKUP(E867,'Budget Template'!$C:$G,VLOOKUP(C867,'Fund Lookup'!$A$2:$B$5,2,FALSE),FALSE)</f>
        <v>0</v>
      </c>
    </row>
    <row r="868" spans="1:6" x14ac:dyDescent="0.25">
      <c r="A868" t="str">
        <f>'Cover Page'!$A$1</f>
        <v>North Carolina Central University</v>
      </c>
      <c r="B868" s="91" t="s">
        <v>22</v>
      </c>
      <c r="C868" s="92" t="s">
        <v>86</v>
      </c>
      <c r="D868" s="42" t="s">
        <v>30</v>
      </c>
      <c r="E868" s="42" t="str">
        <f t="shared" si="13"/>
        <v>FacilitiesPatient Services</v>
      </c>
      <c r="F868" s="94">
        <f>VLOOKUP(E868,'Budget Template'!$C:$G,VLOOKUP(C868,'Fund Lookup'!$A$2:$B$5,2,FALSE),FALSE)</f>
        <v>0</v>
      </c>
    </row>
    <row r="869" spans="1:6" x14ac:dyDescent="0.25">
      <c r="A869" t="str">
        <f>'Cover Page'!$A$1</f>
        <v>North Carolina Central University</v>
      </c>
      <c r="B869" s="91" t="s">
        <v>22</v>
      </c>
      <c r="C869" s="92" t="s">
        <v>86</v>
      </c>
      <c r="D869" s="42" t="s">
        <v>5</v>
      </c>
      <c r="E869" s="42" t="str">
        <f t="shared" si="13"/>
        <v>FacilitiesContracts &amp; Grants</v>
      </c>
      <c r="F869" s="94">
        <f>VLOOKUP(E869,'Budget Template'!$C:$G,VLOOKUP(C869,'Fund Lookup'!$A$2:$B$5,2,FALSE),FALSE)</f>
        <v>0</v>
      </c>
    </row>
    <row r="870" spans="1:6" x14ac:dyDescent="0.25">
      <c r="A870" t="str">
        <f>'Cover Page'!$A$1</f>
        <v>North Carolina Central University</v>
      </c>
      <c r="B870" s="91" t="s">
        <v>22</v>
      </c>
      <c r="C870" s="92" t="s">
        <v>86</v>
      </c>
      <c r="D870" s="42" t="s">
        <v>6</v>
      </c>
      <c r="E870" s="42" t="str">
        <f t="shared" si="13"/>
        <v>FacilitiesGifts &amp; Investments</v>
      </c>
      <c r="F870" s="94">
        <f>VLOOKUP(E870,'Budget Template'!$C:$G,VLOOKUP(C870,'Fund Lookup'!$A$2:$B$5,2,FALSE),FALSE)</f>
        <v>0</v>
      </c>
    </row>
    <row r="871" spans="1:6" x14ac:dyDescent="0.25">
      <c r="A871" t="str">
        <f>'Cover Page'!$A$1</f>
        <v>North Carolina Central University</v>
      </c>
      <c r="B871" s="91" t="s">
        <v>22</v>
      </c>
      <c r="C871" s="92" t="s">
        <v>86</v>
      </c>
      <c r="D871" s="42" t="s">
        <v>7</v>
      </c>
      <c r="E871" s="42" t="str">
        <f t="shared" si="13"/>
        <v>FacilitiesOther Revenues</v>
      </c>
      <c r="F871" s="94">
        <f>VLOOKUP(E871,'Budget Template'!$C:$G,VLOOKUP(C871,'Fund Lookup'!$A$2:$B$5,2,FALSE),FALSE)</f>
        <v>0</v>
      </c>
    </row>
    <row r="872" spans="1:6" x14ac:dyDescent="0.25">
      <c r="A872" t="str">
        <f>'Cover Page'!$A$1</f>
        <v>North Carolina Central University</v>
      </c>
      <c r="B872" s="91" t="s">
        <v>22</v>
      </c>
      <c r="C872" s="92" t="s">
        <v>86</v>
      </c>
      <c r="D872" s="42" t="s">
        <v>10</v>
      </c>
      <c r="E872" s="42" t="str">
        <f t="shared" si="13"/>
        <v>FacilitiesSalaries and Wages</v>
      </c>
      <c r="F872" s="94">
        <f>VLOOKUP(E872,'Budget Template'!$C:$G,VLOOKUP(C872,'Fund Lookup'!$A$2:$B$5,2,FALSE),FALSE)</f>
        <v>345594</v>
      </c>
    </row>
    <row r="873" spans="1:6" x14ac:dyDescent="0.25">
      <c r="A873" t="str">
        <f>'Cover Page'!$A$1</f>
        <v>North Carolina Central University</v>
      </c>
      <c r="B873" s="91" t="s">
        <v>22</v>
      </c>
      <c r="C873" s="92" t="s">
        <v>86</v>
      </c>
      <c r="D873" s="42" t="s">
        <v>11</v>
      </c>
      <c r="E873" s="42" t="str">
        <f t="shared" si="13"/>
        <v>FacilitiesStaff Benefits</v>
      </c>
      <c r="F873" s="94">
        <f>VLOOKUP(E873,'Budget Template'!$C:$G,VLOOKUP(C873,'Fund Lookup'!$A$2:$B$5,2,FALSE),FALSE)</f>
        <v>143489</v>
      </c>
    </row>
    <row r="874" spans="1:6" x14ac:dyDescent="0.25">
      <c r="A874" t="str">
        <f>'Cover Page'!$A$1</f>
        <v>North Carolina Central University</v>
      </c>
      <c r="B874" s="91" t="s">
        <v>22</v>
      </c>
      <c r="C874" s="92" t="s">
        <v>86</v>
      </c>
      <c r="D874" s="42" t="s">
        <v>92</v>
      </c>
      <c r="E874" s="42" t="str">
        <f t="shared" si="13"/>
        <v>FacilitiesServices, Supplies, Materials, &amp; Equip.</v>
      </c>
      <c r="F874" s="94">
        <f>VLOOKUP(E874,'Budget Template'!$C:$G,VLOOKUP(C874,'Fund Lookup'!$A$2:$B$5,2,FALSE),FALSE)</f>
        <v>0</v>
      </c>
    </row>
    <row r="875" spans="1:6" x14ac:dyDescent="0.25">
      <c r="A875" t="str">
        <f>'Cover Page'!$A$1</f>
        <v>North Carolina Central University</v>
      </c>
      <c r="B875" s="91" t="s">
        <v>22</v>
      </c>
      <c r="C875" s="92" t="s">
        <v>86</v>
      </c>
      <c r="D875" s="42" t="s">
        <v>13</v>
      </c>
      <c r="E875" s="42" t="str">
        <f t="shared" si="13"/>
        <v>FacilitiesScholarships &amp; Fellowships</v>
      </c>
      <c r="F875" s="94">
        <f>VLOOKUP(E875,'Budget Template'!$C:$G,VLOOKUP(C875,'Fund Lookup'!$A$2:$B$5,2,FALSE),FALSE)</f>
        <v>0</v>
      </c>
    </row>
    <row r="876" spans="1:6" x14ac:dyDescent="0.25">
      <c r="A876" t="str">
        <f>'Cover Page'!$A$1</f>
        <v>North Carolina Central University</v>
      </c>
      <c r="B876" s="91" t="s">
        <v>22</v>
      </c>
      <c r="C876" s="92" t="s">
        <v>86</v>
      </c>
      <c r="D876" s="42" t="s">
        <v>29</v>
      </c>
      <c r="E876" s="42" t="str">
        <f t="shared" si="13"/>
        <v>FacilitiesDebt Service</v>
      </c>
      <c r="F876" s="94">
        <f>VLOOKUP(E876,'Budget Template'!$C:$G,VLOOKUP(C876,'Fund Lookup'!$A$2:$B$5,2,FALSE),FALSE)</f>
        <v>0</v>
      </c>
    </row>
    <row r="877" spans="1:6" x14ac:dyDescent="0.25">
      <c r="A877" t="str">
        <f>'Cover Page'!$A$1</f>
        <v>North Carolina Central University</v>
      </c>
      <c r="B877" s="91" t="s">
        <v>22</v>
      </c>
      <c r="C877" s="92" t="s">
        <v>86</v>
      </c>
      <c r="D877" s="42" t="s">
        <v>12</v>
      </c>
      <c r="E877" s="42" t="str">
        <f t="shared" si="13"/>
        <v>FacilitiesUtilities</v>
      </c>
      <c r="F877" s="94">
        <f>VLOOKUP(E877,'Budget Template'!$C:$G,VLOOKUP(C877,'Fund Lookup'!$A$2:$B$5,2,FALSE),FALSE)</f>
        <v>0</v>
      </c>
    </row>
    <row r="878" spans="1:6" x14ac:dyDescent="0.25">
      <c r="A878" t="str">
        <f>'Cover Page'!$A$1</f>
        <v>North Carolina Central University</v>
      </c>
      <c r="B878" s="91" t="s">
        <v>22</v>
      </c>
      <c r="C878" s="92" t="s">
        <v>86</v>
      </c>
      <c r="D878" s="42" t="s">
        <v>14</v>
      </c>
      <c r="E878" s="42" t="str">
        <f t="shared" si="13"/>
        <v>FacilitiesOther Expenses</v>
      </c>
      <c r="F878" s="94">
        <f>VLOOKUP(E878,'Budget Template'!$C:$G,VLOOKUP(C878,'Fund Lookup'!$A$2:$B$5,2,FALSE),FALSE)</f>
        <v>0</v>
      </c>
    </row>
    <row r="879" spans="1:6" x14ac:dyDescent="0.25">
      <c r="A879" t="str">
        <f>'Cover Page'!$A$1</f>
        <v>North Carolina Central University</v>
      </c>
      <c r="B879" s="91" t="s">
        <v>22</v>
      </c>
      <c r="C879" s="92" t="s">
        <v>86</v>
      </c>
      <c r="D879" s="42" t="s">
        <v>35</v>
      </c>
      <c r="E879" s="42" t="str">
        <f t="shared" si="13"/>
        <v>FacilitiesTransfers In</v>
      </c>
      <c r="F879" s="94">
        <f>VLOOKUP(E879,'Budget Template'!$C:$G,VLOOKUP(C879,'Fund Lookup'!$A$2:$B$5,2,FALSE),FALSE)</f>
        <v>0</v>
      </c>
    </row>
    <row r="880" spans="1:6" x14ac:dyDescent="0.25">
      <c r="A880" t="str">
        <f>'Cover Page'!$A$1</f>
        <v>North Carolina Central University</v>
      </c>
      <c r="B880" s="91" t="s">
        <v>22</v>
      </c>
      <c r="C880" s="92" t="s">
        <v>86</v>
      </c>
      <c r="D880" s="42" t="s">
        <v>93</v>
      </c>
      <c r="E880" s="42" t="str">
        <f t="shared" si="13"/>
        <v>FacilitiesTransfers Out to Capital</v>
      </c>
      <c r="F880" s="94">
        <f>VLOOKUP(E880,'Budget Template'!$C:$G,VLOOKUP(C880,'Fund Lookup'!$A$2:$B$5,2,FALSE),FALSE)</f>
        <v>0</v>
      </c>
    </row>
    <row r="881" spans="1:6" x14ac:dyDescent="0.25">
      <c r="A881" t="str">
        <f>'Cover Page'!$A$1</f>
        <v>North Carolina Central University</v>
      </c>
      <c r="B881" s="91" t="s">
        <v>22</v>
      </c>
      <c r="C881" s="92" t="s">
        <v>86</v>
      </c>
      <c r="D881" s="42" t="s">
        <v>94</v>
      </c>
      <c r="E881" s="42" t="str">
        <f t="shared" si="13"/>
        <v>FacilitiesTransfers Out (Other)</v>
      </c>
      <c r="F881" s="94">
        <f>VLOOKUP(E881,'Budget Template'!$C:$G,VLOOKUP(C881,'Fund Lookup'!$A$2:$B$5,2,FALSE),FALSE)</f>
        <v>0</v>
      </c>
    </row>
    <row r="882" spans="1:6" x14ac:dyDescent="0.25">
      <c r="A882" t="str">
        <f>'Cover Page'!$A$1</f>
        <v>North Carolina Central University</v>
      </c>
      <c r="B882" s="91" t="s">
        <v>22</v>
      </c>
      <c r="C882" s="92" t="s">
        <v>28</v>
      </c>
      <c r="D882" s="42" t="s">
        <v>33</v>
      </c>
      <c r="E882" s="42" t="str">
        <f t="shared" si="13"/>
        <v>FacilitiesState Appropriation, Tuition, &amp; Fees</v>
      </c>
      <c r="F882" s="94">
        <f>VLOOKUP(E882,'Budget Template'!$C:$G,VLOOKUP(C882,'Fund Lookup'!$A$2:$B$5,2,FALSE),FALSE)</f>
        <v>0</v>
      </c>
    </row>
    <row r="883" spans="1:6" x14ac:dyDescent="0.25">
      <c r="A883" t="str">
        <f>'Cover Page'!$A$1</f>
        <v>North Carolina Central University</v>
      </c>
      <c r="B883" s="91" t="s">
        <v>22</v>
      </c>
      <c r="C883" s="92" t="s">
        <v>28</v>
      </c>
      <c r="D883" s="42" t="s">
        <v>4</v>
      </c>
      <c r="E883" s="42" t="str">
        <f t="shared" si="13"/>
        <v>FacilitiesSales &amp; Services</v>
      </c>
      <c r="F883" s="94">
        <f>VLOOKUP(E883,'Budget Template'!$C:$G,VLOOKUP(C883,'Fund Lookup'!$A$2:$B$5,2,FALSE),FALSE)</f>
        <v>0</v>
      </c>
    </row>
    <row r="884" spans="1:6" x14ac:dyDescent="0.25">
      <c r="A884" t="str">
        <f>'Cover Page'!$A$1</f>
        <v>North Carolina Central University</v>
      </c>
      <c r="B884" s="91" t="s">
        <v>22</v>
      </c>
      <c r="C884" s="92" t="s">
        <v>28</v>
      </c>
      <c r="D884" s="42" t="s">
        <v>30</v>
      </c>
      <c r="E884" s="42" t="str">
        <f t="shared" si="13"/>
        <v>FacilitiesPatient Services</v>
      </c>
      <c r="F884" s="94">
        <f>VLOOKUP(E884,'Budget Template'!$C:$G,VLOOKUP(C884,'Fund Lookup'!$A$2:$B$5,2,FALSE),FALSE)</f>
        <v>0</v>
      </c>
    </row>
    <row r="885" spans="1:6" x14ac:dyDescent="0.25">
      <c r="A885" t="str">
        <f>'Cover Page'!$A$1</f>
        <v>North Carolina Central University</v>
      </c>
      <c r="B885" s="91" t="s">
        <v>22</v>
      </c>
      <c r="C885" s="92" t="s">
        <v>28</v>
      </c>
      <c r="D885" s="42" t="s">
        <v>5</v>
      </c>
      <c r="E885" s="42" t="str">
        <f t="shared" si="13"/>
        <v>FacilitiesContracts &amp; Grants</v>
      </c>
      <c r="F885" s="94">
        <f>VLOOKUP(E885,'Budget Template'!$C:$G,VLOOKUP(C885,'Fund Lookup'!$A$2:$B$5,2,FALSE),FALSE)</f>
        <v>0</v>
      </c>
    </row>
    <row r="886" spans="1:6" x14ac:dyDescent="0.25">
      <c r="A886" t="str">
        <f>'Cover Page'!$A$1</f>
        <v>North Carolina Central University</v>
      </c>
      <c r="B886" s="91" t="s">
        <v>22</v>
      </c>
      <c r="C886" s="92" t="s">
        <v>28</v>
      </c>
      <c r="D886" s="42" t="s">
        <v>6</v>
      </c>
      <c r="E886" s="42" t="str">
        <f t="shared" si="13"/>
        <v>FacilitiesGifts &amp; Investments</v>
      </c>
      <c r="F886" s="94">
        <f>VLOOKUP(E886,'Budget Template'!$C:$G,VLOOKUP(C886,'Fund Lookup'!$A$2:$B$5,2,FALSE),FALSE)</f>
        <v>0</v>
      </c>
    </row>
    <row r="887" spans="1:6" x14ac:dyDescent="0.25">
      <c r="A887" t="str">
        <f>'Cover Page'!$A$1</f>
        <v>North Carolina Central University</v>
      </c>
      <c r="B887" s="91" t="s">
        <v>22</v>
      </c>
      <c r="C887" s="92" t="s">
        <v>28</v>
      </c>
      <c r="D887" s="42" t="s">
        <v>7</v>
      </c>
      <c r="E887" s="42" t="str">
        <f t="shared" si="13"/>
        <v>FacilitiesOther Revenues</v>
      </c>
      <c r="F887" s="94">
        <f>VLOOKUP(E887,'Budget Template'!$C:$G,VLOOKUP(C887,'Fund Lookup'!$A$2:$B$5,2,FALSE),FALSE)</f>
        <v>0</v>
      </c>
    </row>
    <row r="888" spans="1:6" x14ac:dyDescent="0.25">
      <c r="A888" t="str">
        <f>'Cover Page'!$A$1</f>
        <v>North Carolina Central University</v>
      </c>
      <c r="B888" s="91" t="s">
        <v>22</v>
      </c>
      <c r="C888" s="92" t="s">
        <v>28</v>
      </c>
      <c r="D888" s="42" t="s">
        <v>10</v>
      </c>
      <c r="E888" s="42" t="str">
        <f t="shared" si="13"/>
        <v>FacilitiesSalaries and Wages</v>
      </c>
      <c r="F888" s="94">
        <f>VLOOKUP(E888,'Budget Template'!$C:$G,VLOOKUP(C888,'Fund Lookup'!$A$2:$B$5,2,FALSE),FALSE)</f>
        <v>0</v>
      </c>
    </row>
    <row r="889" spans="1:6" x14ac:dyDescent="0.25">
      <c r="A889" t="str">
        <f>'Cover Page'!$A$1</f>
        <v>North Carolina Central University</v>
      </c>
      <c r="B889" s="91" t="s">
        <v>22</v>
      </c>
      <c r="C889" s="92" t="s">
        <v>28</v>
      </c>
      <c r="D889" s="42" t="s">
        <v>11</v>
      </c>
      <c r="E889" s="42" t="str">
        <f t="shared" si="13"/>
        <v>FacilitiesStaff Benefits</v>
      </c>
      <c r="F889" s="94">
        <f>VLOOKUP(E889,'Budget Template'!$C:$G,VLOOKUP(C889,'Fund Lookup'!$A$2:$B$5,2,FALSE),FALSE)</f>
        <v>0</v>
      </c>
    </row>
    <row r="890" spans="1:6" x14ac:dyDescent="0.25">
      <c r="A890" t="str">
        <f>'Cover Page'!$A$1</f>
        <v>North Carolina Central University</v>
      </c>
      <c r="B890" s="91" t="s">
        <v>22</v>
      </c>
      <c r="C890" s="92" t="s">
        <v>28</v>
      </c>
      <c r="D890" s="42" t="s">
        <v>92</v>
      </c>
      <c r="E890" s="42" t="str">
        <f t="shared" si="13"/>
        <v>FacilitiesServices, Supplies, Materials, &amp; Equip.</v>
      </c>
      <c r="F890" s="94">
        <f>VLOOKUP(E890,'Budget Template'!$C:$G,VLOOKUP(C890,'Fund Lookup'!$A$2:$B$5,2,FALSE),FALSE)</f>
        <v>0</v>
      </c>
    </row>
    <row r="891" spans="1:6" x14ac:dyDescent="0.25">
      <c r="A891" t="str">
        <f>'Cover Page'!$A$1</f>
        <v>North Carolina Central University</v>
      </c>
      <c r="B891" s="91" t="s">
        <v>22</v>
      </c>
      <c r="C891" s="92" t="s">
        <v>28</v>
      </c>
      <c r="D891" s="42" t="s">
        <v>13</v>
      </c>
      <c r="E891" s="42" t="str">
        <f t="shared" si="13"/>
        <v>FacilitiesScholarships &amp; Fellowships</v>
      </c>
      <c r="F891" s="94">
        <f>VLOOKUP(E891,'Budget Template'!$C:$G,VLOOKUP(C891,'Fund Lookup'!$A$2:$B$5,2,FALSE),FALSE)</f>
        <v>0</v>
      </c>
    </row>
    <row r="892" spans="1:6" x14ac:dyDescent="0.25">
      <c r="A892" t="str">
        <f>'Cover Page'!$A$1</f>
        <v>North Carolina Central University</v>
      </c>
      <c r="B892" s="91" t="s">
        <v>22</v>
      </c>
      <c r="C892" s="92" t="s">
        <v>28</v>
      </c>
      <c r="D892" s="42" t="s">
        <v>29</v>
      </c>
      <c r="E892" s="42" t="str">
        <f t="shared" si="13"/>
        <v>FacilitiesDebt Service</v>
      </c>
      <c r="F892" s="94">
        <f>VLOOKUP(E892,'Budget Template'!$C:$G,VLOOKUP(C892,'Fund Lookup'!$A$2:$B$5,2,FALSE),FALSE)</f>
        <v>0</v>
      </c>
    </row>
    <row r="893" spans="1:6" x14ac:dyDescent="0.25">
      <c r="A893" t="str">
        <f>'Cover Page'!$A$1</f>
        <v>North Carolina Central University</v>
      </c>
      <c r="B893" s="91" t="s">
        <v>22</v>
      </c>
      <c r="C893" s="92" t="s">
        <v>28</v>
      </c>
      <c r="D893" s="42" t="s">
        <v>12</v>
      </c>
      <c r="E893" s="42" t="str">
        <f t="shared" si="13"/>
        <v>FacilitiesUtilities</v>
      </c>
      <c r="F893" s="94">
        <f>VLOOKUP(E893,'Budget Template'!$C:$G,VLOOKUP(C893,'Fund Lookup'!$A$2:$B$5,2,FALSE),FALSE)</f>
        <v>0</v>
      </c>
    </row>
    <row r="894" spans="1:6" x14ac:dyDescent="0.25">
      <c r="A894" t="str">
        <f>'Cover Page'!$A$1</f>
        <v>North Carolina Central University</v>
      </c>
      <c r="B894" s="91" t="s">
        <v>22</v>
      </c>
      <c r="C894" s="92" t="s">
        <v>28</v>
      </c>
      <c r="D894" s="42" t="s">
        <v>14</v>
      </c>
      <c r="E894" s="42" t="str">
        <f t="shared" si="13"/>
        <v>FacilitiesOther Expenses</v>
      </c>
      <c r="F894" s="94">
        <f>VLOOKUP(E894,'Budget Template'!$C:$G,VLOOKUP(C894,'Fund Lookup'!$A$2:$B$5,2,FALSE),FALSE)</f>
        <v>0</v>
      </c>
    </row>
    <row r="895" spans="1:6" x14ac:dyDescent="0.25">
      <c r="A895" t="str">
        <f>'Cover Page'!$A$1</f>
        <v>North Carolina Central University</v>
      </c>
      <c r="B895" s="91" t="s">
        <v>22</v>
      </c>
      <c r="C895" s="92" t="s">
        <v>28</v>
      </c>
      <c r="D895" s="42" t="s">
        <v>35</v>
      </c>
      <c r="E895" s="42" t="str">
        <f t="shared" si="13"/>
        <v>FacilitiesTransfers In</v>
      </c>
      <c r="F895" s="94">
        <f>VLOOKUP(E895,'Budget Template'!$C:$G,VLOOKUP(C895,'Fund Lookup'!$A$2:$B$5,2,FALSE),FALSE)</f>
        <v>0</v>
      </c>
    </row>
    <row r="896" spans="1:6" x14ac:dyDescent="0.25">
      <c r="A896" t="str">
        <f>'Cover Page'!$A$1</f>
        <v>North Carolina Central University</v>
      </c>
      <c r="B896" s="91" t="s">
        <v>22</v>
      </c>
      <c r="C896" s="92" t="s">
        <v>28</v>
      </c>
      <c r="D896" s="42" t="s">
        <v>93</v>
      </c>
      <c r="E896" s="42" t="str">
        <f t="shared" si="13"/>
        <v>FacilitiesTransfers Out to Capital</v>
      </c>
      <c r="F896" s="94">
        <f>VLOOKUP(E896,'Budget Template'!$C:$G,VLOOKUP(C896,'Fund Lookup'!$A$2:$B$5,2,FALSE),FALSE)</f>
        <v>0</v>
      </c>
    </row>
    <row r="897" spans="1:6" x14ac:dyDescent="0.25">
      <c r="A897" t="str">
        <f>'Cover Page'!$A$1</f>
        <v>North Carolina Central University</v>
      </c>
      <c r="B897" s="91" t="s">
        <v>22</v>
      </c>
      <c r="C897" s="92" t="s">
        <v>28</v>
      </c>
      <c r="D897" s="42" t="s">
        <v>94</v>
      </c>
      <c r="E897" s="42" t="str">
        <f t="shared" si="13"/>
        <v>FacilitiesTransfers Out (Other)</v>
      </c>
      <c r="F897" s="94">
        <f>VLOOKUP(E897,'Budget Template'!$C:$G,VLOOKUP(C897,'Fund Lookup'!$A$2:$B$5,2,FALSE),FALSE)</f>
        <v>0</v>
      </c>
    </row>
    <row r="898" spans="1:6" x14ac:dyDescent="0.25">
      <c r="A898" t="str">
        <f>'Cover Page'!$A$1</f>
        <v>North Carolina Central University</v>
      </c>
      <c r="B898" s="91" t="s">
        <v>24</v>
      </c>
      <c r="C898" s="92" t="s">
        <v>0</v>
      </c>
      <c r="D898" s="42" t="s">
        <v>33</v>
      </c>
      <c r="E898" s="42" t="str">
        <f t="shared" si="13"/>
        <v>Human ResourcesState Appropriation, Tuition, &amp; Fees</v>
      </c>
      <c r="F898" s="94">
        <f>VLOOKUP(E898,'Budget Template'!$C:$G,VLOOKUP(C898,'Fund Lookup'!$A$2:$B$5,2,FALSE),FALSE)</f>
        <v>2687018</v>
      </c>
    </row>
    <row r="899" spans="1:6" x14ac:dyDescent="0.25">
      <c r="A899" t="str">
        <f>'Cover Page'!$A$1</f>
        <v>North Carolina Central University</v>
      </c>
      <c r="B899" s="91" t="s">
        <v>24</v>
      </c>
      <c r="C899" s="92" t="s">
        <v>0</v>
      </c>
      <c r="D899" s="42" t="s">
        <v>4</v>
      </c>
      <c r="E899" s="42" t="str">
        <f t="shared" ref="E899:E962" si="14">B899&amp;D899</f>
        <v>Human ResourcesSales &amp; Services</v>
      </c>
      <c r="F899" s="94">
        <f>VLOOKUP(E899,'Budget Template'!$C:$G,VLOOKUP(C899,'Fund Lookup'!$A$2:$B$5,2,FALSE),FALSE)</f>
        <v>0</v>
      </c>
    </row>
    <row r="900" spans="1:6" x14ac:dyDescent="0.25">
      <c r="A900" t="str">
        <f>'Cover Page'!$A$1</f>
        <v>North Carolina Central University</v>
      </c>
      <c r="B900" s="91" t="s">
        <v>24</v>
      </c>
      <c r="C900" s="92" t="s">
        <v>0</v>
      </c>
      <c r="D900" s="42" t="s">
        <v>30</v>
      </c>
      <c r="E900" s="42" t="str">
        <f t="shared" si="14"/>
        <v>Human ResourcesPatient Services</v>
      </c>
      <c r="F900" s="94">
        <f>VLOOKUP(E900,'Budget Template'!$C:$G,VLOOKUP(C900,'Fund Lookup'!$A$2:$B$5,2,FALSE),FALSE)</f>
        <v>0</v>
      </c>
    </row>
    <row r="901" spans="1:6" x14ac:dyDescent="0.25">
      <c r="A901" t="str">
        <f>'Cover Page'!$A$1</f>
        <v>North Carolina Central University</v>
      </c>
      <c r="B901" s="91" t="s">
        <v>24</v>
      </c>
      <c r="C901" s="92" t="s">
        <v>0</v>
      </c>
      <c r="D901" s="42" t="s">
        <v>5</v>
      </c>
      <c r="E901" s="42" t="str">
        <f t="shared" si="14"/>
        <v>Human ResourcesContracts &amp; Grants</v>
      </c>
      <c r="F901" s="94">
        <f>VLOOKUP(E901,'Budget Template'!$C:$G,VLOOKUP(C901,'Fund Lookup'!$A$2:$B$5,2,FALSE),FALSE)</f>
        <v>0</v>
      </c>
    </row>
    <row r="902" spans="1:6" x14ac:dyDescent="0.25">
      <c r="A902" t="str">
        <f>'Cover Page'!$A$1</f>
        <v>North Carolina Central University</v>
      </c>
      <c r="B902" s="91" t="s">
        <v>24</v>
      </c>
      <c r="C902" s="92" t="s">
        <v>0</v>
      </c>
      <c r="D902" s="42" t="s">
        <v>6</v>
      </c>
      <c r="E902" s="42" t="str">
        <f t="shared" si="14"/>
        <v>Human ResourcesGifts &amp; Investments</v>
      </c>
      <c r="F902" s="94">
        <f>VLOOKUP(E902,'Budget Template'!$C:$G,VLOOKUP(C902,'Fund Lookup'!$A$2:$B$5,2,FALSE),FALSE)</f>
        <v>0</v>
      </c>
    </row>
    <row r="903" spans="1:6" x14ac:dyDescent="0.25">
      <c r="A903" t="str">
        <f>'Cover Page'!$A$1</f>
        <v>North Carolina Central University</v>
      </c>
      <c r="B903" s="91" t="s">
        <v>24</v>
      </c>
      <c r="C903" s="92" t="s">
        <v>0</v>
      </c>
      <c r="D903" s="42" t="s">
        <v>7</v>
      </c>
      <c r="E903" s="42" t="str">
        <f t="shared" si="14"/>
        <v>Human ResourcesOther Revenues</v>
      </c>
      <c r="F903" s="94">
        <f>VLOOKUP(E903,'Budget Template'!$C:$G,VLOOKUP(C903,'Fund Lookup'!$A$2:$B$5,2,FALSE),FALSE)</f>
        <v>0</v>
      </c>
    </row>
    <row r="904" spans="1:6" x14ac:dyDescent="0.25">
      <c r="A904" t="str">
        <f>'Cover Page'!$A$1</f>
        <v>North Carolina Central University</v>
      </c>
      <c r="B904" s="91" t="s">
        <v>24</v>
      </c>
      <c r="C904" s="92" t="s">
        <v>0</v>
      </c>
      <c r="D904" s="42" t="s">
        <v>10</v>
      </c>
      <c r="E904" s="42" t="str">
        <f t="shared" si="14"/>
        <v>Human ResourcesSalaries and Wages</v>
      </c>
      <c r="F904" s="94">
        <f>VLOOKUP(E904,'Budget Template'!$C:$G,VLOOKUP(C904,'Fund Lookup'!$A$2:$B$5,2,FALSE),FALSE)</f>
        <v>1709368</v>
      </c>
    </row>
    <row r="905" spans="1:6" x14ac:dyDescent="0.25">
      <c r="A905" t="str">
        <f>'Cover Page'!$A$1</f>
        <v>North Carolina Central University</v>
      </c>
      <c r="B905" s="91" t="s">
        <v>24</v>
      </c>
      <c r="C905" s="92" t="s">
        <v>0</v>
      </c>
      <c r="D905" s="42" t="s">
        <v>11</v>
      </c>
      <c r="E905" s="42" t="str">
        <f t="shared" si="14"/>
        <v>Human ResourcesStaff Benefits</v>
      </c>
      <c r="F905" s="94">
        <f>VLOOKUP(E905,'Budget Template'!$C:$G,VLOOKUP(C905,'Fund Lookup'!$A$2:$B$5,2,FALSE),FALSE)</f>
        <v>590788</v>
      </c>
    </row>
    <row r="906" spans="1:6" x14ac:dyDescent="0.25">
      <c r="A906" t="str">
        <f>'Cover Page'!$A$1</f>
        <v>North Carolina Central University</v>
      </c>
      <c r="B906" s="91" t="s">
        <v>24</v>
      </c>
      <c r="C906" s="92" t="s">
        <v>0</v>
      </c>
      <c r="D906" s="42" t="s">
        <v>92</v>
      </c>
      <c r="E906" s="42" t="str">
        <f t="shared" si="14"/>
        <v>Human ResourcesServices, Supplies, Materials, &amp; Equip.</v>
      </c>
      <c r="F906" s="94">
        <f>VLOOKUP(E906,'Budget Template'!$C:$G,VLOOKUP(C906,'Fund Lookup'!$A$2:$B$5,2,FALSE),FALSE)</f>
        <v>383562</v>
      </c>
    </row>
    <row r="907" spans="1:6" x14ac:dyDescent="0.25">
      <c r="A907" t="str">
        <f>'Cover Page'!$A$1</f>
        <v>North Carolina Central University</v>
      </c>
      <c r="B907" s="91" t="s">
        <v>24</v>
      </c>
      <c r="C907" s="92" t="s">
        <v>0</v>
      </c>
      <c r="D907" s="42" t="s">
        <v>13</v>
      </c>
      <c r="E907" s="42" t="str">
        <f t="shared" si="14"/>
        <v>Human ResourcesScholarships &amp; Fellowships</v>
      </c>
      <c r="F907" s="94">
        <f>VLOOKUP(E907,'Budget Template'!$C:$G,VLOOKUP(C907,'Fund Lookup'!$A$2:$B$5,2,FALSE),FALSE)</f>
        <v>0</v>
      </c>
    </row>
    <row r="908" spans="1:6" x14ac:dyDescent="0.25">
      <c r="A908" t="str">
        <f>'Cover Page'!$A$1</f>
        <v>North Carolina Central University</v>
      </c>
      <c r="B908" s="91" t="s">
        <v>24</v>
      </c>
      <c r="C908" s="92" t="s">
        <v>0</v>
      </c>
      <c r="D908" s="42" t="s">
        <v>29</v>
      </c>
      <c r="E908" s="42" t="str">
        <f t="shared" si="14"/>
        <v>Human ResourcesDebt Service</v>
      </c>
      <c r="F908" s="94">
        <f>VLOOKUP(E908,'Budget Template'!$C:$G,VLOOKUP(C908,'Fund Lookup'!$A$2:$B$5,2,FALSE),FALSE)</f>
        <v>0</v>
      </c>
    </row>
    <row r="909" spans="1:6" x14ac:dyDescent="0.25">
      <c r="A909" t="str">
        <f>'Cover Page'!$A$1</f>
        <v>North Carolina Central University</v>
      </c>
      <c r="B909" s="91" t="s">
        <v>24</v>
      </c>
      <c r="C909" s="92" t="s">
        <v>0</v>
      </c>
      <c r="D909" s="42" t="s">
        <v>12</v>
      </c>
      <c r="E909" s="42" t="str">
        <f t="shared" si="14"/>
        <v>Human ResourcesUtilities</v>
      </c>
      <c r="F909" s="94">
        <f>VLOOKUP(E909,'Budget Template'!$C:$G,VLOOKUP(C909,'Fund Lookup'!$A$2:$B$5,2,FALSE),FALSE)</f>
        <v>0</v>
      </c>
    </row>
    <row r="910" spans="1:6" x14ac:dyDescent="0.25">
      <c r="A910" t="str">
        <f>'Cover Page'!$A$1</f>
        <v>North Carolina Central University</v>
      </c>
      <c r="B910" s="91" t="s">
        <v>24</v>
      </c>
      <c r="C910" s="92" t="s">
        <v>0</v>
      </c>
      <c r="D910" s="42" t="s">
        <v>14</v>
      </c>
      <c r="E910" s="42" t="str">
        <f t="shared" si="14"/>
        <v>Human ResourcesOther Expenses</v>
      </c>
      <c r="F910" s="94">
        <f>VLOOKUP(E910,'Budget Template'!$C:$G,VLOOKUP(C910,'Fund Lookup'!$A$2:$B$5,2,FALSE),FALSE)</f>
        <v>3300</v>
      </c>
    </row>
    <row r="911" spans="1:6" x14ac:dyDescent="0.25">
      <c r="A911" t="str">
        <f>'Cover Page'!$A$1</f>
        <v>North Carolina Central University</v>
      </c>
      <c r="B911" s="91" t="s">
        <v>24</v>
      </c>
      <c r="C911" s="92" t="s">
        <v>0</v>
      </c>
      <c r="D911" s="42" t="s">
        <v>35</v>
      </c>
      <c r="E911" s="42" t="str">
        <f t="shared" si="14"/>
        <v>Human ResourcesTransfers In</v>
      </c>
      <c r="F911" s="94">
        <f>VLOOKUP(E911,'Budget Template'!$C:$G,VLOOKUP(C911,'Fund Lookup'!$A$2:$B$5,2,FALSE),FALSE)</f>
        <v>0</v>
      </c>
    </row>
    <row r="912" spans="1:6" x14ac:dyDescent="0.25">
      <c r="A912" t="str">
        <f>'Cover Page'!$A$1</f>
        <v>North Carolina Central University</v>
      </c>
      <c r="B912" s="91" t="s">
        <v>24</v>
      </c>
      <c r="C912" s="92" t="s">
        <v>0</v>
      </c>
      <c r="D912" s="42" t="s">
        <v>93</v>
      </c>
      <c r="E912" s="42" t="str">
        <f t="shared" si="14"/>
        <v>Human ResourcesTransfers Out to Capital</v>
      </c>
      <c r="F912" s="94">
        <f>VLOOKUP(E912,'Budget Template'!$C:$G,VLOOKUP(C912,'Fund Lookup'!$A$2:$B$5,2,FALSE),FALSE)</f>
        <v>0</v>
      </c>
    </row>
    <row r="913" spans="1:6" x14ac:dyDescent="0.25">
      <c r="A913" t="str">
        <f>'Cover Page'!$A$1</f>
        <v>North Carolina Central University</v>
      </c>
      <c r="B913" s="91" t="s">
        <v>24</v>
      </c>
      <c r="C913" s="92" t="s">
        <v>0</v>
      </c>
      <c r="D913" s="42" t="s">
        <v>94</v>
      </c>
      <c r="E913" s="42" t="str">
        <f t="shared" si="14"/>
        <v>Human ResourcesTransfers Out (Other)</v>
      </c>
      <c r="F913" s="94">
        <f>VLOOKUP(E913,'Budget Template'!$C:$G,VLOOKUP(C913,'Fund Lookup'!$A$2:$B$5,2,FALSE),FALSE)</f>
        <v>0</v>
      </c>
    </row>
    <row r="914" spans="1:6" ht="30" x14ac:dyDescent="0.25">
      <c r="A914" t="str">
        <f>'Cover Page'!$A$1</f>
        <v>North Carolina Central University</v>
      </c>
      <c r="B914" s="91" t="s">
        <v>24</v>
      </c>
      <c r="C914" s="92" t="s">
        <v>32</v>
      </c>
      <c r="D914" s="42" t="s">
        <v>33</v>
      </c>
      <c r="E914" s="42" t="str">
        <f t="shared" si="14"/>
        <v>Human ResourcesState Appropriation, Tuition, &amp; Fees</v>
      </c>
      <c r="F914" s="94">
        <f>VLOOKUP(E914,'Budget Template'!$C:$G,VLOOKUP(C914,'Fund Lookup'!$A$2:$B$5,2,FALSE),FALSE)</f>
        <v>0</v>
      </c>
    </row>
    <row r="915" spans="1:6" ht="30" x14ac:dyDescent="0.25">
      <c r="A915" t="str">
        <f>'Cover Page'!$A$1</f>
        <v>North Carolina Central University</v>
      </c>
      <c r="B915" s="91" t="s">
        <v>24</v>
      </c>
      <c r="C915" s="92" t="s">
        <v>32</v>
      </c>
      <c r="D915" s="42" t="s">
        <v>4</v>
      </c>
      <c r="E915" s="42" t="str">
        <f t="shared" si="14"/>
        <v>Human ResourcesSales &amp; Services</v>
      </c>
      <c r="F915" s="94">
        <f>VLOOKUP(E915,'Budget Template'!$C:$G,VLOOKUP(C915,'Fund Lookup'!$A$2:$B$5,2,FALSE),FALSE)</f>
        <v>0</v>
      </c>
    </row>
    <row r="916" spans="1:6" ht="30" x14ac:dyDescent="0.25">
      <c r="A916" t="str">
        <f>'Cover Page'!$A$1</f>
        <v>North Carolina Central University</v>
      </c>
      <c r="B916" s="91" t="s">
        <v>24</v>
      </c>
      <c r="C916" s="92" t="s">
        <v>32</v>
      </c>
      <c r="D916" s="42" t="s">
        <v>30</v>
      </c>
      <c r="E916" s="42" t="str">
        <f t="shared" si="14"/>
        <v>Human ResourcesPatient Services</v>
      </c>
      <c r="F916" s="94">
        <f>VLOOKUP(E916,'Budget Template'!$C:$G,VLOOKUP(C916,'Fund Lookup'!$A$2:$B$5,2,FALSE),FALSE)</f>
        <v>0</v>
      </c>
    </row>
    <row r="917" spans="1:6" ht="30" x14ac:dyDescent="0.25">
      <c r="A917" t="str">
        <f>'Cover Page'!$A$1</f>
        <v>North Carolina Central University</v>
      </c>
      <c r="B917" s="91" t="s">
        <v>24</v>
      </c>
      <c r="C917" s="92" t="s">
        <v>32</v>
      </c>
      <c r="D917" s="42" t="s">
        <v>5</v>
      </c>
      <c r="E917" s="42" t="str">
        <f t="shared" si="14"/>
        <v>Human ResourcesContracts &amp; Grants</v>
      </c>
      <c r="F917" s="94">
        <f>VLOOKUP(E917,'Budget Template'!$C:$G,VLOOKUP(C917,'Fund Lookup'!$A$2:$B$5,2,FALSE),FALSE)</f>
        <v>0</v>
      </c>
    </row>
    <row r="918" spans="1:6" ht="30" x14ac:dyDescent="0.25">
      <c r="A918" t="str">
        <f>'Cover Page'!$A$1</f>
        <v>North Carolina Central University</v>
      </c>
      <c r="B918" s="91" t="s">
        <v>24</v>
      </c>
      <c r="C918" s="92" t="s">
        <v>32</v>
      </c>
      <c r="D918" s="42" t="s">
        <v>6</v>
      </c>
      <c r="E918" s="42" t="str">
        <f t="shared" si="14"/>
        <v>Human ResourcesGifts &amp; Investments</v>
      </c>
      <c r="F918" s="94">
        <f>VLOOKUP(E918,'Budget Template'!$C:$G,VLOOKUP(C918,'Fund Lookup'!$A$2:$B$5,2,FALSE),FALSE)</f>
        <v>0</v>
      </c>
    </row>
    <row r="919" spans="1:6" ht="30" x14ac:dyDescent="0.25">
      <c r="A919" t="str">
        <f>'Cover Page'!$A$1</f>
        <v>North Carolina Central University</v>
      </c>
      <c r="B919" s="91" t="s">
        <v>24</v>
      </c>
      <c r="C919" s="92" t="s">
        <v>32</v>
      </c>
      <c r="D919" s="42" t="s">
        <v>7</v>
      </c>
      <c r="E919" s="42" t="str">
        <f t="shared" si="14"/>
        <v>Human ResourcesOther Revenues</v>
      </c>
      <c r="F919" s="94">
        <f>VLOOKUP(E919,'Budget Template'!$C:$G,VLOOKUP(C919,'Fund Lookup'!$A$2:$B$5,2,FALSE),FALSE)</f>
        <v>0</v>
      </c>
    </row>
    <row r="920" spans="1:6" ht="30" x14ac:dyDescent="0.25">
      <c r="A920" t="str">
        <f>'Cover Page'!$A$1</f>
        <v>North Carolina Central University</v>
      </c>
      <c r="B920" s="91" t="s">
        <v>24</v>
      </c>
      <c r="C920" s="92" t="s">
        <v>32</v>
      </c>
      <c r="D920" s="42" t="s">
        <v>10</v>
      </c>
      <c r="E920" s="42" t="str">
        <f t="shared" si="14"/>
        <v>Human ResourcesSalaries and Wages</v>
      </c>
      <c r="F920" s="94">
        <f>VLOOKUP(E920,'Budget Template'!$C:$G,VLOOKUP(C920,'Fund Lookup'!$A$2:$B$5,2,FALSE),FALSE)</f>
        <v>0</v>
      </c>
    </row>
    <row r="921" spans="1:6" ht="30" x14ac:dyDescent="0.25">
      <c r="A921" t="str">
        <f>'Cover Page'!$A$1</f>
        <v>North Carolina Central University</v>
      </c>
      <c r="B921" s="91" t="s">
        <v>24</v>
      </c>
      <c r="C921" s="92" t="s">
        <v>32</v>
      </c>
      <c r="D921" s="42" t="s">
        <v>11</v>
      </c>
      <c r="E921" s="42" t="str">
        <f t="shared" si="14"/>
        <v>Human ResourcesStaff Benefits</v>
      </c>
      <c r="F921" s="94">
        <f>VLOOKUP(E921,'Budget Template'!$C:$G,VLOOKUP(C921,'Fund Lookup'!$A$2:$B$5,2,FALSE),FALSE)</f>
        <v>0</v>
      </c>
    </row>
    <row r="922" spans="1:6" ht="30" x14ac:dyDescent="0.25">
      <c r="A922" t="str">
        <f>'Cover Page'!$A$1</f>
        <v>North Carolina Central University</v>
      </c>
      <c r="B922" s="91" t="s">
        <v>24</v>
      </c>
      <c r="C922" s="92" t="s">
        <v>32</v>
      </c>
      <c r="D922" s="42" t="s">
        <v>92</v>
      </c>
      <c r="E922" s="42" t="str">
        <f t="shared" si="14"/>
        <v>Human ResourcesServices, Supplies, Materials, &amp; Equip.</v>
      </c>
      <c r="F922" s="94">
        <f>VLOOKUP(E922,'Budget Template'!$C:$G,VLOOKUP(C922,'Fund Lookup'!$A$2:$B$5,2,FALSE),FALSE)</f>
        <v>0</v>
      </c>
    </row>
    <row r="923" spans="1:6" ht="30" x14ac:dyDescent="0.25">
      <c r="A923" t="str">
        <f>'Cover Page'!$A$1</f>
        <v>North Carolina Central University</v>
      </c>
      <c r="B923" s="91" t="s">
        <v>24</v>
      </c>
      <c r="C923" s="92" t="s">
        <v>32</v>
      </c>
      <c r="D923" s="42" t="s">
        <v>13</v>
      </c>
      <c r="E923" s="42" t="str">
        <f t="shared" si="14"/>
        <v>Human ResourcesScholarships &amp; Fellowships</v>
      </c>
      <c r="F923" s="94">
        <f>VLOOKUP(E923,'Budget Template'!$C:$G,VLOOKUP(C923,'Fund Lookup'!$A$2:$B$5,2,FALSE),FALSE)</f>
        <v>0</v>
      </c>
    </row>
    <row r="924" spans="1:6" ht="30" x14ac:dyDescent="0.25">
      <c r="A924" t="str">
        <f>'Cover Page'!$A$1</f>
        <v>North Carolina Central University</v>
      </c>
      <c r="B924" s="91" t="s">
        <v>24</v>
      </c>
      <c r="C924" s="92" t="s">
        <v>32</v>
      </c>
      <c r="D924" s="42" t="s">
        <v>29</v>
      </c>
      <c r="E924" s="42" t="str">
        <f t="shared" si="14"/>
        <v>Human ResourcesDebt Service</v>
      </c>
      <c r="F924" s="94">
        <f>VLOOKUP(E924,'Budget Template'!$C:$G,VLOOKUP(C924,'Fund Lookup'!$A$2:$B$5,2,FALSE),FALSE)</f>
        <v>0</v>
      </c>
    </row>
    <row r="925" spans="1:6" ht="30" x14ac:dyDescent="0.25">
      <c r="A925" t="str">
        <f>'Cover Page'!$A$1</f>
        <v>North Carolina Central University</v>
      </c>
      <c r="B925" s="91" t="s">
        <v>24</v>
      </c>
      <c r="C925" s="92" t="s">
        <v>32</v>
      </c>
      <c r="D925" s="42" t="s">
        <v>12</v>
      </c>
      <c r="E925" s="42" t="str">
        <f t="shared" si="14"/>
        <v>Human ResourcesUtilities</v>
      </c>
      <c r="F925" s="94">
        <f>VLOOKUP(E925,'Budget Template'!$C:$G,VLOOKUP(C925,'Fund Lookup'!$A$2:$B$5,2,FALSE),FALSE)</f>
        <v>0</v>
      </c>
    </row>
    <row r="926" spans="1:6" ht="30" x14ac:dyDescent="0.25">
      <c r="A926" t="str">
        <f>'Cover Page'!$A$1</f>
        <v>North Carolina Central University</v>
      </c>
      <c r="B926" s="91" t="s">
        <v>24</v>
      </c>
      <c r="C926" s="92" t="s">
        <v>32</v>
      </c>
      <c r="D926" s="42" t="s">
        <v>14</v>
      </c>
      <c r="E926" s="42" t="str">
        <f t="shared" si="14"/>
        <v>Human ResourcesOther Expenses</v>
      </c>
      <c r="F926" s="94">
        <f>VLOOKUP(E926,'Budget Template'!$C:$G,VLOOKUP(C926,'Fund Lookup'!$A$2:$B$5,2,FALSE),FALSE)</f>
        <v>0</v>
      </c>
    </row>
    <row r="927" spans="1:6" ht="30" x14ac:dyDescent="0.25">
      <c r="A927" t="str">
        <f>'Cover Page'!$A$1</f>
        <v>North Carolina Central University</v>
      </c>
      <c r="B927" s="91" t="s">
        <v>24</v>
      </c>
      <c r="C927" s="92" t="s">
        <v>32</v>
      </c>
      <c r="D927" s="42" t="s">
        <v>35</v>
      </c>
      <c r="E927" s="42" t="str">
        <f t="shared" si="14"/>
        <v>Human ResourcesTransfers In</v>
      </c>
      <c r="F927" s="94">
        <f>VLOOKUP(E927,'Budget Template'!$C:$G,VLOOKUP(C927,'Fund Lookup'!$A$2:$B$5,2,FALSE),FALSE)</f>
        <v>0</v>
      </c>
    </row>
    <row r="928" spans="1:6" ht="30" x14ac:dyDescent="0.25">
      <c r="A928" t="str">
        <f>'Cover Page'!$A$1</f>
        <v>North Carolina Central University</v>
      </c>
      <c r="B928" s="91" t="s">
        <v>24</v>
      </c>
      <c r="C928" s="92" t="s">
        <v>32</v>
      </c>
      <c r="D928" s="42" t="s">
        <v>93</v>
      </c>
      <c r="E928" s="42" t="str">
        <f t="shared" si="14"/>
        <v>Human ResourcesTransfers Out to Capital</v>
      </c>
      <c r="F928" s="94">
        <f>VLOOKUP(E928,'Budget Template'!$C:$G,VLOOKUP(C928,'Fund Lookup'!$A$2:$B$5,2,FALSE),FALSE)</f>
        <v>0</v>
      </c>
    </row>
    <row r="929" spans="1:6" ht="30" x14ac:dyDescent="0.25">
      <c r="A929" t="str">
        <f>'Cover Page'!$A$1</f>
        <v>North Carolina Central University</v>
      </c>
      <c r="B929" s="91" t="s">
        <v>24</v>
      </c>
      <c r="C929" s="92" t="s">
        <v>32</v>
      </c>
      <c r="D929" s="42" t="s">
        <v>94</v>
      </c>
      <c r="E929" s="42" t="str">
        <f t="shared" si="14"/>
        <v>Human ResourcesTransfers Out (Other)</v>
      </c>
      <c r="F929" s="94">
        <f>VLOOKUP(E929,'Budget Template'!$C:$G,VLOOKUP(C929,'Fund Lookup'!$A$2:$B$5,2,FALSE),FALSE)</f>
        <v>0</v>
      </c>
    </row>
    <row r="930" spans="1:6" x14ac:dyDescent="0.25">
      <c r="A930" t="str">
        <f>'Cover Page'!$A$1</f>
        <v>North Carolina Central University</v>
      </c>
      <c r="B930" s="91" t="s">
        <v>24</v>
      </c>
      <c r="C930" s="92" t="s">
        <v>86</v>
      </c>
      <c r="D930" s="42" t="s">
        <v>33</v>
      </c>
      <c r="E930" s="42" t="str">
        <f t="shared" si="14"/>
        <v>Human ResourcesState Appropriation, Tuition, &amp; Fees</v>
      </c>
      <c r="F930" s="94">
        <f>VLOOKUP(E930,'Budget Template'!$C:$G,VLOOKUP(C930,'Fund Lookup'!$A$2:$B$5,2,FALSE),FALSE)</f>
        <v>0</v>
      </c>
    </row>
    <row r="931" spans="1:6" x14ac:dyDescent="0.25">
      <c r="A931" t="str">
        <f>'Cover Page'!$A$1</f>
        <v>North Carolina Central University</v>
      </c>
      <c r="B931" s="91" t="s">
        <v>24</v>
      </c>
      <c r="C931" s="92" t="s">
        <v>86</v>
      </c>
      <c r="D931" s="42" t="s">
        <v>4</v>
      </c>
      <c r="E931" s="42" t="str">
        <f t="shared" si="14"/>
        <v>Human ResourcesSales &amp; Services</v>
      </c>
      <c r="F931" s="94">
        <f>VLOOKUP(E931,'Budget Template'!$C:$G,VLOOKUP(C931,'Fund Lookup'!$A$2:$B$5,2,FALSE),FALSE)</f>
        <v>0</v>
      </c>
    </row>
    <row r="932" spans="1:6" x14ac:dyDescent="0.25">
      <c r="A932" t="str">
        <f>'Cover Page'!$A$1</f>
        <v>North Carolina Central University</v>
      </c>
      <c r="B932" s="91" t="s">
        <v>24</v>
      </c>
      <c r="C932" s="92" t="s">
        <v>86</v>
      </c>
      <c r="D932" s="42" t="s">
        <v>30</v>
      </c>
      <c r="E932" s="42" t="str">
        <f t="shared" si="14"/>
        <v>Human ResourcesPatient Services</v>
      </c>
      <c r="F932" s="94">
        <f>VLOOKUP(E932,'Budget Template'!$C:$G,VLOOKUP(C932,'Fund Lookup'!$A$2:$B$5,2,FALSE),FALSE)</f>
        <v>0</v>
      </c>
    </row>
    <row r="933" spans="1:6" x14ac:dyDescent="0.25">
      <c r="A933" t="str">
        <f>'Cover Page'!$A$1</f>
        <v>North Carolina Central University</v>
      </c>
      <c r="B933" s="91" t="s">
        <v>24</v>
      </c>
      <c r="C933" s="92" t="s">
        <v>86</v>
      </c>
      <c r="D933" s="42" t="s">
        <v>5</v>
      </c>
      <c r="E933" s="42" t="str">
        <f t="shared" si="14"/>
        <v>Human ResourcesContracts &amp; Grants</v>
      </c>
      <c r="F933" s="94">
        <f>VLOOKUP(E933,'Budget Template'!$C:$G,VLOOKUP(C933,'Fund Lookup'!$A$2:$B$5,2,FALSE),FALSE)</f>
        <v>0</v>
      </c>
    </row>
    <row r="934" spans="1:6" x14ac:dyDescent="0.25">
      <c r="A934" t="str">
        <f>'Cover Page'!$A$1</f>
        <v>North Carolina Central University</v>
      </c>
      <c r="B934" s="91" t="s">
        <v>24</v>
      </c>
      <c r="C934" s="92" t="s">
        <v>86</v>
      </c>
      <c r="D934" s="42" t="s">
        <v>6</v>
      </c>
      <c r="E934" s="42" t="str">
        <f t="shared" si="14"/>
        <v>Human ResourcesGifts &amp; Investments</v>
      </c>
      <c r="F934" s="94">
        <f>VLOOKUP(E934,'Budget Template'!$C:$G,VLOOKUP(C934,'Fund Lookup'!$A$2:$B$5,2,FALSE),FALSE)</f>
        <v>0</v>
      </c>
    </row>
    <row r="935" spans="1:6" x14ac:dyDescent="0.25">
      <c r="A935" t="str">
        <f>'Cover Page'!$A$1</f>
        <v>North Carolina Central University</v>
      </c>
      <c r="B935" s="91" t="s">
        <v>24</v>
      </c>
      <c r="C935" s="92" t="s">
        <v>86</v>
      </c>
      <c r="D935" s="42" t="s">
        <v>7</v>
      </c>
      <c r="E935" s="42" t="str">
        <f t="shared" si="14"/>
        <v>Human ResourcesOther Revenues</v>
      </c>
      <c r="F935" s="94">
        <f>VLOOKUP(E935,'Budget Template'!$C:$G,VLOOKUP(C935,'Fund Lookup'!$A$2:$B$5,2,FALSE),FALSE)</f>
        <v>0</v>
      </c>
    </row>
    <row r="936" spans="1:6" x14ac:dyDescent="0.25">
      <c r="A936" t="str">
        <f>'Cover Page'!$A$1</f>
        <v>North Carolina Central University</v>
      </c>
      <c r="B936" s="91" t="s">
        <v>24</v>
      </c>
      <c r="C936" s="92" t="s">
        <v>86</v>
      </c>
      <c r="D936" s="42" t="s">
        <v>10</v>
      </c>
      <c r="E936" s="42" t="str">
        <f t="shared" si="14"/>
        <v>Human ResourcesSalaries and Wages</v>
      </c>
      <c r="F936" s="94">
        <f>VLOOKUP(E936,'Budget Template'!$C:$G,VLOOKUP(C936,'Fund Lookup'!$A$2:$B$5,2,FALSE),FALSE)</f>
        <v>0</v>
      </c>
    </row>
    <row r="937" spans="1:6" x14ac:dyDescent="0.25">
      <c r="A937" t="str">
        <f>'Cover Page'!$A$1</f>
        <v>North Carolina Central University</v>
      </c>
      <c r="B937" s="91" t="s">
        <v>24</v>
      </c>
      <c r="C937" s="92" t="s">
        <v>86</v>
      </c>
      <c r="D937" s="42" t="s">
        <v>11</v>
      </c>
      <c r="E937" s="42" t="str">
        <f t="shared" si="14"/>
        <v>Human ResourcesStaff Benefits</v>
      </c>
      <c r="F937" s="94">
        <f>VLOOKUP(E937,'Budget Template'!$C:$G,VLOOKUP(C937,'Fund Lookup'!$A$2:$B$5,2,FALSE),FALSE)</f>
        <v>0</v>
      </c>
    </row>
    <row r="938" spans="1:6" x14ac:dyDescent="0.25">
      <c r="A938" t="str">
        <f>'Cover Page'!$A$1</f>
        <v>North Carolina Central University</v>
      </c>
      <c r="B938" s="91" t="s">
        <v>24</v>
      </c>
      <c r="C938" s="92" t="s">
        <v>86</v>
      </c>
      <c r="D938" s="42" t="s">
        <v>92</v>
      </c>
      <c r="E938" s="42" t="str">
        <f t="shared" si="14"/>
        <v>Human ResourcesServices, Supplies, Materials, &amp; Equip.</v>
      </c>
      <c r="F938" s="94">
        <f>VLOOKUP(E938,'Budget Template'!$C:$G,VLOOKUP(C938,'Fund Lookup'!$A$2:$B$5,2,FALSE),FALSE)</f>
        <v>0</v>
      </c>
    </row>
    <row r="939" spans="1:6" x14ac:dyDescent="0.25">
      <c r="A939" t="str">
        <f>'Cover Page'!$A$1</f>
        <v>North Carolina Central University</v>
      </c>
      <c r="B939" s="91" t="s">
        <v>24</v>
      </c>
      <c r="C939" s="92" t="s">
        <v>86</v>
      </c>
      <c r="D939" s="42" t="s">
        <v>13</v>
      </c>
      <c r="E939" s="42" t="str">
        <f t="shared" si="14"/>
        <v>Human ResourcesScholarships &amp; Fellowships</v>
      </c>
      <c r="F939" s="94">
        <f>VLOOKUP(E939,'Budget Template'!$C:$G,VLOOKUP(C939,'Fund Lookup'!$A$2:$B$5,2,FALSE),FALSE)</f>
        <v>0</v>
      </c>
    </row>
    <row r="940" spans="1:6" x14ac:dyDescent="0.25">
      <c r="A940" t="str">
        <f>'Cover Page'!$A$1</f>
        <v>North Carolina Central University</v>
      </c>
      <c r="B940" s="91" t="s">
        <v>24</v>
      </c>
      <c r="C940" s="92" t="s">
        <v>86</v>
      </c>
      <c r="D940" s="42" t="s">
        <v>29</v>
      </c>
      <c r="E940" s="42" t="str">
        <f t="shared" si="14"/>
        <v>Human ResourcesDebt Service</v>
      </c>
      <c r="F940" s="94">
        <f>VLOOKUP(E940,'Budget Template'!$C:$G,VLOOKUP(C940,'Fund Lookup'!$A$2:$B$5,2,FALSE),FALSE)</f>
        <v>0</v>
      </c>
    </row>
    <row r="941" spans="1:6" x14ac:dyDescent="0.25">
      <c r="A941" t="str">
        <f>'Cover Page'!$A$1</f>
        <v>North Carolina Central University</v>
      </c>
      <c r="B941" s="91" t="s">
        <v>24</v>
      </c>
      <c r="C941" s="92" t="s">
        <v>86</v>
      </c>
      <c r="D941" s="42" t="s">
        <v>12</v>
      </c>
      <c r="E941" s="42" t="str">
        <f t="shared" si="14"/>
        <v>Human ResourcesUtilities</v>
      </c>
      <c r="F941" s="94">
        <f>VLOOKUP(E941,'Budget Template'!$C:$G,VLOOKUP(C941,'Fund Lookup'!$A$2:$B$5,2,FALSE),FALSE)</f>
        <v>0</v>
      </c>
    </row>
    <row r="942" spans="1:6" x14ac:dyDescent="0.25">
      <c r="A942" t="str">
        <f>'Cover Page'!$A$1</f>
        <v>North Carolina Central University</v>
      </c>
      <c r="B942" s="91" t="s">
        <v>24</v>
      </c>
      <c r="C942" s="92" t="s">
        <v>86</v>
      </c>
      <c r="D942" s="42" t="s">
        <v>14</v>
      </c>
      <c r="E942" s="42" t="str">
        <f t="shared" si="14"/>
        <v>Human ResourcesOther Expenses</v>
      </c>
      <c r="F942" s="94">
        <f>VLOOKUP(E942,'Budget Template'!$C:$G,VLOOKUP(C942,'Fund Lookup'!$A$2:$B$5,2,FALSE),FALSE)</f>
        <v>0</v>
      </c>
    </row>
    <row r="943" spans="1:6" x14ac:dyDescent="0.25">
      <c r="A943" t="str">
        <f>'Cover Page'!$A$1</f>
        <v>North Carolina Central University</v>
      </c>
      <c r="B943" s="91" t="s">
        <v>24</v>
      </c>
      <c r="C943" s="92" t="s">
        <v>86</v>
      </c>
      <c r="D943" s="42" t="s">
        <v>35</v>
      </c>
      <c r="E943" s="42" t="str">
        <f t="shared" si="14"/>
        <v>Human ResourcesTransfers In</v>
      </c>
      <c r="F943" s="94">
        <f>VLOOKUP(E943,'Budget Template'!$C:$G,VLOOKUP(C943,'Fund Lookup'!$A$2:$B$5,2,FALSE),FALSE)</f>
        <v>0</v>
      </c>
    </row>
    <row r="944" spans="1:6" x14ac:dyDescent="0.25">
      <c r="A944" t="str">
        <f>'Cover Page'!$A$1</f>
        <v>North Carolina Central University</v>
      </c>
      <c r="B944" s="91" t="s">
        <v>24</v>
      </c>
      <c r="C944" s="92" t="s">
        <v>86</v>
      </c>
      <c r="D944" s="42" t="s">
        <v>93</v>
      </c>
      <c r="E944" s="42" t="str">
        <f t="shared" si="14"/>
        <v>Human ResourcesTransfers Out to Capital</v>
      </c>
      <c r="F944" s="94">
        <f>VLOOKUP(E944,'Budget Template'!$C:$G,VLOOKUP(C944,'Fund Lookup'!$A$2:$B$5,2,FALSE),FALSE)</f>
        <v>0</v>
      </c>
    </row>
    <row r="945" spans="1:6" x14ac:dyDescent="0.25">
      <c r="A945" t="str">
        <f>'Cover Page'!$A$1</f>
        <v>North Carolina Central University</v>
      </c>
      <c r="B945" s="91" t="s">
        <v>24</v>
      </c>
      <c r="C945" s="92" t="s">
        <v>86</v>
      </c>
      <c r="D945" s="42" t="s">
        <v>94</v>
      </c>
      <c r="E945" s="42" t="str">
        <f t="shared" si="14"/>
        <v>Human ResourcesTransfers Out (Other)</v>
      </c>
      <c r="F945" s="94">
        <f>VLOOKUP(E945,'Budget Template'!$C:$G,VLOOKUP(C945,'Fund Lookup'!$A$2:$B$5,2,FALSE),FALSE)</f>
        <v>0</v>
      </c>
    </row>
    <row r="946" spans="1:6" x14ac:dyDescent="0.25">
      <c r="A946" t="str">
        <f>'Cover Page'!$A$1</f>
        <v>North Carolina Central University</v>
      </c>
      <c r="B946" s="91" t="s">
        <v>24</v>
      </c>
      <c r="C946" s="92" t="s">
        <v>28</v>
      </c>
      <c r="D946" s="42" t="s">
        <v>33</v>
      </c>
      <c r="E946" s="42" t="str">
        <f t="shared" si="14"/>
        <v>Human ResourcesState Appropriation, Tuition, &amp; Fees</v>
      </c>
      <c r="F946" s="94">
        <f>VLOOKUP(E946,'Budget Template'!$C:$G,VLOOKUP(C946,'Fund Lookup'!$A$2:$B$5,2,FALSE),FALSE)</f>
        <v>0</v>
      </c>
    </row>
    <row r="947" spans="1:6" x14ac:dyDescent="0.25">
      <c r="A947" t="str">
        <f>'Cover Page'!$A$1</f>
        <v>North Carolina Central University</v>
      </c>
      <c r="B947" s="91" t="s">
        <v>24</v>
      </c>
      <c r="C947" s="92" t="s">
        <v>28</v>
      </c>
      <c r="D947" s="42" t="s">
        <v>4</v>
      </c>
      <c r="E947" s="42" t="str">
        <f t="shared" si="14"/>
        <v>Human ResourcesSales &amp; Services</v>
      </c>
      <c r="F947" s="94">
        <f>VLOOKUP(E947,'Budget Template'!$C:$G,VLOOKUP(C947,'Fund Lookup'!$A$2:$B$5,2,FALSE),FALSE)</f>
        <v>0</v>
      </c>
    </row>
    <row r="948" spans="1:6" x14ac:dyDescent="0.25">
      <c r="A948" t="str">
        <f>'Cover Page'!$A$1</f>
        <v>North Carolina Central University</v>
      </c>
      <c r="B948" s="91" t="s">
        <v>24</v>
      </c>
      <c r="C948" s="92" t="s">
        <v>28</v>
      </c>
      <c r="D948" s="42" t="s">
        <v>30</v>
      </c>
      <c r="E948" s="42" t="str">
        <f t="shared" si="14"/>
        <v>Human ResourcesPatient Services</v>
      </c>
      <c r="F948" s="94">
        <f>VLOOKUP(E948,'Budget Template'!$C:$G,VLOOKUP(C948,'Fund Lookup'!$A$2:$B$5,2,FALSE),FALSE)</f>
        <v>0</v>
      </c>
    </row>
    <row r="949" spans="1:6" x14ac:dyDescent="0.25">
      <c r="A949" t="str">
        <f>'Cover Page'!$A$1</f>
        <v>North Carolina Central University</v>
      </c>
      <c r="B949" s="91" t="s">
        <v>24</v>
      </c>
      <c r="C949" s="92" t="s">
        <v>28</v>
      </c>
      <c r="D949" s="42" t="s">
        <v>5</v>
      </c>
      <c r="E949" s="42" t="str">
        <f t="shared" si="14"/>
        <v>Human ResourcesContracts &amp; Grants</v>
      </c>
      <c r="F949" s="94">
        <f>VLOOKUP(E949,'Budget Template'!$C:$G,VLOOKUP(C949,'Fund Lookup'!$A$2:$B$5,2,FALSE),FALSE)</f>
        <v>0</v>
      </c>
    </row>
    <row r="950" spans="1:6" x14ac:dyDescent="0.25">
      <c r="A950" t="str">
        <f>'Cover Page'!$A$1</f>
        <v>North Carolina Central University</v>
      </c>
      <c r="B950" s="91" t="s">
        <v>24</v>
      </c>
      <c r="C950" s="92" t="s">
        <v>28</v>
      </c>
      <c r="D950" s="42" t="s">
        <v>6</v>
      </c>
      <c r="E950" s="42" t="str">
        <f t="shared" si="14"/>
        <v>Human ResourcesGifts &amp; Investments</v>
      </c>
      <c r="F950" s="94">
        <f>VLOOKUP(E950,'Budget Template'!$C:$G,VLOOKUP(C950,'Fund Lookup'!$A$2:$B$5,2,FALSE),FALSE)</f>
        <v>0</v>
      </c>
    </row>
    <row r="951" spans="1:6" x14ac:dyDescent="0.25">
      <c r="A951" t="str">
        <f>'Cover Page'!$A$1</f>
        <v>North Carolina Central University</v>
      </c>
      <c r="B951" s="91" t="s">
        <v>24</v>
      </c>
      <c r="C951" s="92" t="s">
        <v>28</v>
      </c>
      <c r="D951" s="42" t="s">
        <v>7</v>
      </c>
      <c r="E951" s="42" t="str">
        <f t="shared" si="14"/>
        <v>Human ResourcesOther Revenues</v>
      </c>
      <c r="F951" s="94">
        <f>VLOOKUP(E951,'Budget Template'!$C:$G,VLOOKUP(C951,'Fund Lookup'!$A$2:$B$5,2,FALSE),FALSE)</f>
        <v>0</v>
      </c>
    </row>
    <row r="952" spans="1:6" x14ac:dyDescent="0.25">
      <c r="A952" t="str">
        <f>'Cover Page'!$A$1</f>
        <v>North Carolina Central University</v>
      </c>
      <c r="B952" s="91" t="s">
        <v>24</v>
      </c>
      <c r="C952" s="92" t="s">
        <v>28</v>
      </c>
      <c r="D952" s="42" t="s">
        <v>10</v>
      </c>
      <c r="E952" s="42" t="str">
        <f t="shared" si="14"/>
        <v>Human ResourcesSalaries and Wages</v>
      </c>
      <c r="F952" s="94">
        <f>VLOOKUP(E952,'Budget Template'!$C:$G,VLOOKUP(C952,'Fund Lookup'!$A$2:$B$5,2,FALSE),FALSE)</f>
        <v>0</v>
      </c>
    </row>
    <row r="953" spans="1:6" x14ac:dyDescent="0.25">
      <c r="A953" t="str">
        <f>'Cover Page'!$A$1</f>
        <v>North Carolina Central University</v>
      </c>
      <c r="B953" s="91" t="s">
        <v>24</v>
      </c>
      <c r="C953" s="92" t="s">
        <v>28</v>
      </c>
      <c r="D953" s="42" t="s">
        <v>11</v>
      </c>
      <c r="E953" s="42" t="str">
        <f t="shared" si="14"/>
        <v>Human ResourcesStaff Benefits</v>
      </c>
      <c r="F953" s="94">
        <f>VLOOKUP(E953,'Budget Template'!$C:$G,VLOOKUP(C953,'Fund Lookup'!$A$2:$B$5,2,FALSE),FALSE)</f>
        <v>0</v>
      </c>
    </row>
    <row r="954" spans="1:6" x14ac:dyDescent="0.25">
      <c r="A954" t="str">
        <f>'Cover Page'!$A$1</f>
        <v>North Carolina Central University</v>
      </c>
      <c r="B954" s="91" t="s">
        <v>24</v>
      </c>
      <c r="C954" s="92" t="s">
        <v>28</v>
      </c>
      <c r="D954" s="42" t="s">
        <v>92</v>
      </c>
      <c r="E954" s="42" t="str">
        <f t="shared" si="14"/>
        <v>Human ResourcesServices, Supplies, Materials, &amp; Equip.</v>
      </c>
      <c r="F954" s="94">
        <f>VLOOKUP(E954,'Budget Template'!$C:$G,VLOOKUP(C954,'Fund Lookup'!$A$2:$B$5,2,FALSE),FALSE)</f>
        <v>0</v>
      </c>
    </row>
    <row r="955" spans="1:6" x14ac:dyDescent="0.25">
      <c r="A955" t="str">
        <f>'Cover Page'!$A$1</f>
        <v>North Carolina Central University</v>
      </c>
      <c r="B955" s="91" t="s">
        <v>24</v>
      </c>
      <c r="C955" s="92" t="s">
        <v>28</v>
      </c>
      <c r="D955" s="42" t="s">
        <v>13</v>
      </c>
      <c r="E955" s="42" t="str">
        <f t="shared" si="14"/>
        <v>Human ResourcesScholarships &amp; Fellowships</v>
      </c>
      <c r="F955" s="94">
        <f>VLOOKUP(E955,'Budget Template'!$C:$G,VLOOKUP(C955,'Fund Lookup'!$A$2:$B$5,2,FALSE),FALSE)</f>
        <v>0</v>
      </c>
    </row>
    <row r="956" spans="1:6" x14ac:dyDescent="0.25">
      <c r="A956" t="str">
        <f>'Cover Page'!$A$1</f>
        <v>North Carolina Central University</v>
      </c>
      <c r="B956" s="91" t="s">
        <v>24</v>
      </c>
      <c r="C956" s="92" t="s">
        <v>28</v>
      </c>
      <c r="D956" s="42" t="s">
        <v>29</v>
      </c>
      <c r="E956" s="42" t="str">
        <f t="shared" si="14"/>
        <v>Human ResourcesDebt Service</v>
      </c>
      <c r="F956" s="94">
        <f>VLOOKUP(E956,'Budget Template'!$C:$G,VLOOKUP(C956,'Fund Lookup'!$A$2:$B$5,2,FALSE),FALSE)</f>
        <v>0</v>
      </c>
    </row>
    <row r="957" spans="1:6" x14ac:dyDescent="0.25">
      <c r="A957" t="str">
        <f>'Cover Page'!$A$1</f>
        <v>North Carolina Central University</v>
      </c>
      <c r="B957" s="91" t="s">
        <v>24</v>
      </c>
      <c r="C957" s="92" t="s">
        <v>28</v>
      </c>
      <c r="D957" s="42" t="s">
        <v>12</v>
      </c>
      <c r="E957" s="42" t="str">
        <f t="shared" si="14"/>
        <v>Human ResourcesUtilities</v>
      </c>
      <c r="F957" s="94">
        <f>VLOOKUP(E957,'Budget Template'!$C:$G,VLOOKUP(C957,'Fund Lookup'!$A$2:$B$5,2,FALSE),FALSE)</f>
        <v>0</v>
      </c>
    </row>
    <row r="958" spans="1:6" x14ac:dyDescent="0.25">
      <c r="A958" t="str">
        <f>'Cover Page'!$A$1</f>
        <v>North Carolina Central University</v>
      </c>
      <c r="B958" s="91" t="s">
        <v>24</v>
      </c>
      <c r="C958" s="92" t="s">
        <v>28</v>
      </c>
      <c r="D958" s="42" t="s">
        <v>14</v>
      </c>
      <c r="E958" s="42" t="str">
        <f t="shared" si="14"/>
        <v>Human ResourcesOther Expenses</v>
      </c>
      <c r="F958" s="94">
        <f>VLOOKUP(E958,'Budget Template'!$C:$G,VLOOKUP(C958,'Fund Lookup'!$A$2:$B$5,2,FALSE),FALSE)</f>
        <v>0</v>
      </c>
    </row>
    <row r="959" spans="1:6" x14ac:dyDescent="0.25">
      <c r="A959" t="str">
        <f>'Cover Page'!$A$1</f>
        <v>North Carolina Central University</v>
      </c>
      <c r="B959" s="91" t="s">
        <v>24</v>
      </c>
      <c r="C959" s="92" t="s">
        <v>28</v>
      </c>
      <c r="D959" s="42" t="s">
        <v>35</v>
      </c>
      <c r="E959" s="42" t="str">
        <f t="shared" si="14"/>
        <v>Human ResourcesTransfers In</v>
      </c>
      <c r="F959" s="94">
        <f>VLOOKUP(E959,'Budget Template'!$C:$G,VLOOKUP(C959,'Fund Lookup'!$A$2:$B$5,2,FALSE),FALSE)</f>
        <v>0</v>
      </c>
    </row>
    <row r="960" spans="1:6" x14ac:dyDescent="0.25">
      <c r="A960" t="str">
        <f>'Cover Page'!$A$1</f>
        <v>North Carolina Central University</v>
      </c>
      <c r="B960" s="91" t="s">
        <v>24</v>
      </c>
      <c r="C960" s="92" t="s">
        <v>28</v>
      </c>
      <c r="D960" s="42" t="s">
        <v>93</v>
      </c>
      <c r="E960" s="42" t="str">
        <f t="shared" si="14"/>
        <v>Human ResourcesTransfers Out to Capital</v>
      </c>
      <c r="F960" s="94">
        <f>VLOOKUP(E960,'Budget Template'!$C:$G,VLOOKUP(C960,'Fund Lookup'!$A$2:$B$5,2,FALSE),FALSE)</f>
        <v>0</v>
      </c>
    </row>
    <row r="961" spans="1:6" x14ac:dyDescent="0.25">
      <c r="A961" t="str">
        <f>'Cover Page'!$A$1</f>
        <v>North Carolina Central University</v>
      </c>
      <c r="B961" s="91" t="s">
        <v>24</v>
      </c>
      <c r="C961" s="92" t="s">
        <v>28</v>
      </c>
      <c r="D961" s="42" t="s">
        <v>94</v>
      </c>
      <c r="E961" s="42" t="str">
        <f t="shared" si="14"/>
        <v>Human ResourcesTransfers Out (Other)</v>
      </c>
      <c r="F961" s="94">
        <f>VLOOKUP(E961,'Budget Template'!$C:$G,VLOOKUP(C961,'Fund Lookup'!$A$2:$B$5,2,FALSE),FALSE)</f>
        <v>0</v>
      </c>
    </row>
    <row r="962" spans="1:6" x14ac:dyDescent="0.25">
      <c r="A962" t="str">
        <f>'Cover Page'!$A$1</f>
        <v>North Carolina Central University</v>
      </c>
      <c r="B962" s="91" t="s">
        <v>25</v>
      </c>
      <c r="C962" s="92" t="s">
        <v>0</v>
      </c>
      <c r="D962" s="42" t="s">
        <v>33</v>
      </c>
      <c r="E962" s="42" t="str">
        <f t="shared" si="14"/>
        <v>Information TechnologyState Appropriation, Tuition, &amp; Fees</v>
      </c>
      <c r="F962" s="94">
        <f>VLOOKUP(E962,'Budget Template'!$C:$G,VLOOKUP(C962,'Fund Lookup'!$A$2:$B$5,2,FALSE),FALSE)</f>
        <v>5052473</v>
      </c>
    </row>
    <row r="963" spans="1:6" x14ac:dyDescent="0.25">
      <c r="A963" t="str">
        <f>'Cover Page'!$A$1</f>
        <v>North Carolina Central University</v>
      </c>
      <c r="B963" s="91" t="s">
        <v>25</v>
      </c>
      <c r="C963" s="92" t="s">
        <v>0</v>
      </c>
      <c r="D963" s="42" t="s">
        <v>4</v>
      </c>
      <c r="E963" s="42" t="str">
        <f t="shared" ref="E963:E1026" si="15">B963&amp;D963</f>
        <v>Information TechnologySales &amp; Services</v>
      </c>
      <c r="F963" s="94">
        <f>VLOOKUP(E963,'Budget Template'!$C:$G,VLOOKUP(C963,'Fund Lookup'!$A$2:$B$5,2,FALSE),FALSE)</f>
        <v>0</v>
      </c>
    </row>
    <row r="964" spans="1:6" x14ac:dyDescent="0.25">
      <c r="A964" t="str">
        <f>'Cover Page'!$A$1</f>
        <v>North Carolina Central University</v>
      </c>
      <c r="B964" s="91" t="s">
        <v>25</v>
      </c>
      <c r="C964" s="92" t="s">
        <v>0</v>
      </c>
      <c r="D964" s="42" t="s">
        <v>30</v>
      </c>
      <c r="E964" s="42" t="str">
        <f t="shared" si="15"/>
        <v>Information TechnologyPatient Services</v>
      </c>
      <c r="F964" s="94">
        <f>VLOOKUP(E964,'Budget Template'!$C:$G,VLOOKUP(C964,'Fund Lookup'!$A$2:$B$5,2,FALSE),FALSE)</f>
        <v>0</v>
      </c>
    </row>
    <row r="965" spans="1:6" x14ac:dyDescent="0.25">
      <c r="A965" t="str">
        <f>'Cover Page'!$A$1</f>
        <v>North Carolina Central University</v>
      </c>
      <c r="B965" s="91" t="s">
        <v>25</v>
      </c>
      <c r="C965" s="92" t="s">
        <v>0</v>
      </c>
      <c r="D965" s="42" t="s">
        <v>5</v>
      </c>
      <c r="E965" s="42" t="str">
        <f t="shared" si="15"/>
        <v>Information TechnologyContracts &amp; Grants</v>
      </c>
      <c r="F965" s="94">
        <f>VLOOKUP(E965,'Budget Template'!$C:$G,VLOOKUP(C965,'Fund Lookup'!$A$2:$B$5,2,FALSE),FALSE)</f>
        <v>0</v>
      </c>
    </row>
    <row r="966" spans="1:6" x14ac:dyDescent="0.25">
      <c r="A966" t="str">
        <f>'Cover Page'!$A$1</f>
        <v>North Carolina Central University</v>
      </c>
      <c r="B966" s="91" t="s">
        <v>25</v>
      </c>
      <c r="C966" s="92" t="s">
        <v>0</v>
      </c>
      <c r="D966" s="42" t="s">
        <v>6</v>
      </c>
      <c r="E966" s="42" t="str">
        <f t="shared" si="15"/>
        <v>Information TechnologyGifts &amp; Investments</v>
      </c>
      <c r="F966" s="94">
        <f>VLOOKUP(E966,'Budget Template'!$C:$G,VLOOKUP(C966,'Fund Lookup'!$A$2:$B$5,2,FALSE),FALSE)</f>
        <v>0</v>
      </c>
    </row>
    <row r="967" spans="1:6" x14ac:dyDescent="0.25">
      <c r="A967" t="str">
        <f>'Cover Page'!$A$1</f>
        <v>North Carolina Central University</v>
      </c>
      <c r="B967" s="91" t="s">
        <v>25</v>
      </c>
      <c r="C967" s="92" t="s">
        <v>0</v>
      </c>
      <c r="D967" s="42" t="s">
        <v>7</v>
      </c>
      <c r="E967" s="42" t="str">
        <f t="shared" si="15"/>
        <v>Information TechnologyOther Revenues</v>
      </c>
      <c r="F967" s="94">
        <f>VLOOKUP(E967,'Budget Template'!$C:$G,VLOOKUP(C967,'Fund Lookup'!$A$2:$B$5,2,FALSE),FALSE)</f>
        <v>0</v>
      </c>
    </row>
    <row r="968" spans="1:6" x14ac:dyDescent="0.25">
      <c r="A968" t="str">
        <f>'Cover Page'!$A$1</f>
        <v>North Carolina Central University</v>
      </c>
      <c r="B968" s="91" t="s">
        <v>25</v>
      </c>
      <c r="C968" s="92" t="s">
        <v>0</v>
      </c>
      <c r="D968" s="42" t="s">
        <v>10</v>
      </c>
      <c r="E968" s="42" t="str">
        <f t="shared" si="15"/>
        <v>Information TechnologySalaries and Wages</v>
      </c>
      <c r="F968" s="94">
        <f>VLOOKUP(E968,'Budget Template'!$C:$G,VLOOKUP(C968,'Fund Lookup'!$A$2:$B$5,2,FALSE),FALSE)</f>
        <v>3335934</v>
      </c>
    </row>
    <row r="969" spans="1:6" x14ac:dyDescent="0.25">
      <c r="A969" t="str">
        <f>'Cover Page'!$A$1</f>
        <v>North Carolina Central University</v>
      </c>
      <c r="B969" s="91" t="s">
        <v>25</v>
      </c>
      <c r="C969" s="92" t="s">
        <v>0</v>
      </c>
      <c r="D969" s="42" t="s">
        <v>11</v>
      </c>
      <c r="E969" s="42" t="str">
        <f t="shared" si="15"/>
        <v>Information TechnologyStaff Benefits</v>
      </c>
      <c r="F969" s="94">
        <f>VLOOKUP(E969,'Budget Template'!$C:$G,VLOOKUP(C969,'Fund Lookup'!$A$2:$B$5,2,FALSE),FALSE)</f>
        <v>829580</v>
      </c>
    </row>
    <row r="970" spans="1:6" x14ac:dyDescent="0.25">
      <c r="A970" t="str">
        <f>'Cover Page'!$A$1</f>
        <v>North Carolina Central University</v>
      </c>
      <c r="B970" s="91" t="s">
        <v>25</v>
      </c>
      <c r="C970" s="92" t="s">
        <v>0</v>
      </c>
      <c r="D970" s="42" t="s">
        <v>92</v>
      </c>
      <c r="E970" s="42" t="str">
        <f t="shared" si="15"/>
        <v>Information TechnologyServices, Supplies, Materials, &amp; Equip.</v>
      </c>
      <c r="F970" s="94">
        <f>VLOOKUP(E970,'Budget Template'!$C:$G,VLOOKUP(C970,'Fund Lookup'!$A$2:$B$5,2,FALSE),FALSE)</f>
        <v>885959</v>
      </c>
    </row>
    <row r="971" spans="1:6" x14ac:dyDescent="0.25">
      <c r="A971" t="str">
        <f>'Cover Page'!$A$1</f>
        <v>North Carolina Central University</v>
      </c>
      <c r="B971" s="91" t="s">
        <v>25</v>
      </c>
      <c r="C971" s="92" t="s">
        <v>0</v>
      </c>
      <c r="D971" s="42" t="s">
        <v>13</v>
      </c>
      <c r="E971" s="42" t="str">
        <f t="shared" si="15"/>
        <v>Information TechnologyScholarships &amp; Fellowships</v>
      </c>
      <c r="F971" s="94">
        <f>VLOOKUP(E971,'Budget Template'!$C:$G,VLOOKUP(C971,'Fund Lookup'!$A$2:$B$5,2,FALSE),FALSE)</f>
        <v>0</v>
      </c>
    </row>
    <row r="972" spans="1:6" x14ac:dyDescent="0.25">
      <c r="A972" t="str">
        <f>'Cover Page'!$A$1</f>
        <v>North Carolina Central University</v>
      </c>
      <c r="B972" s="91" t="s">
        <v>25</v>
      </c>
      <c r="C972" s="92" t="s">
        <v>0</v>
      </c>
      <c r="D972" s="42" t="s">
        <v>29</v>
      </c>
      <c r="E972" s="42" t="str">
        <f t="shared" si="15"/>
        <v>Information TechnologyDebt Service</v>
      </c>
      <c r="F972" s="94">
        <f>VLOOKUP(E972,'Budget Template'!$C:$G,VLOOKUP(C972,'Fund Lookup'!$A$2:$B$5,2,FALSE),FALSE)</f>
        <v>0</v>
      </c>
    </row>
    <row r="973" spans="1:6" x14ac:dyDescent="0.25">
      <c r="A973" t="str">
        <f>'Cover Page'!$A$1</f>
        <v>North Carolina Central University</v>
      </c>
      <c r="B973" s="91" t="s">
        <v>25</v>
      </c>
      <c r="C973" s="92" t="s">
        <v>0</v>
      </c>
      <c r="D973" s="42" t="s">
        <v>12</v>
      </c>
      <c r="E973" s="42" t="str">
        <f t="shared" si="15"/>
        <v>Information TechnologyUtilities</v>
      </c>
      <c r="F973" s="94">
        <f>VLOOKUP(E973,'Budget Template'!$C:$G,VLOOKUP(C973,'Fund Lookup'!$A$2:$B$5,2,FALSE),FALSE)</f>
        <v>0</v>
      </c>
    </row>
    <row r="974" spans="1:6" x14ac:dyDescent="0.25">
      <c r="A974" t="str">
        <f>'Cover Page'!$A$1</f>
        <v>North Carolina Central University</v>
      </c>
      <c r="B974" s="91" t="s">
        <v>25</v>
      </c>
      <c r="C974" s="92" t="s">
        <v>0</v>
      </c>
      <c r="D974" s="42" t="s">
        <v>14</v>
      </c>
      <c r="E974" s="42" t="str">
        <f t="shared" si="15"/>
        <v>Information TechnologyOther Expenses</v>
      </c>
      <c r="F974" s="94">
        <f>VLOOKUP(E974,'Budget Template'!$C:$G,VLOOKUP(C974,'Fund Lookup'!$A$2:$B$5,2,FALSE),FALSE)</f>
        <v>1000</v>
      </c>
    </row>
    <row r="975" spans="1:6" x14ac:dyDescent="0.25">
      <c r="A975" t="str">
        <f>'Cover Page'!$A$1</f>
        <v>North Carolina Central University</v>
      </c>
      <c r="B975" s="91" t="s">
        <v>25</v>
      </c>
      <c r="C975" s="92" t="s">
        <v>0</v>
      </c>
      <c r="D975" s="42" t="s">
        <v>35</v>
      </c>
      <c r="E975" s="42" t="str">
        <f t="shared" si="15"/>
        <v>Information TechnologyTransfers In</v>
      </c>
      <c r="F975" s="94">
        <f>VLOOKUP(E975,'Budget Template'!$C:$G,VLOOKUP(C975,'Fund Lookup'!$A$2:$B$5,2,FALSE),FALSE)</f>
        <v>0</v>
      </c>
    </row>
    <row r="976" spans="1:6" x14ac:dyDescent="0.25">
      <c r="A976" t="str">
        <f>'Cover Page'!$A$1</f>
        <v>North Carolina Central University</v>
      </c>
      <c r="B976" s="91" t="s">
        <v>25</v>
      </c>
      <c r="C976" s="92" t="s">
        <v>0</v>
      </c>
      <c r="D976" s="42" t="s">
        <v>93</v>
      </c>
      <c r="E976" s="42" t="str">
        <f t="shared" si="15"/>
        <v>Information TechnologyTransfers Out to Capital</v>
      </c>
      <c r="F976" s="94">
        <f>VLOOKUP(E976,'Budget Template'!$C:$G,VLOOKUP(C976,'Fund Lookup'!$A$2:$B$5,2,FALSE),FALSE)</f>
        <v>0</v>
      </c>
    </row>
    <row r="977" spans="1:6" x14ac:dyDescent="0.25">
      <c r="A977" t="str">
        <f>'Cover Page'!$A$1</f>
        <v>North Carolina Central University</v>
      </c>
      <c r="B977" s="91" t="s">
        <v>25</v>
      </c>
      <c r="C977" s="92" t="s">
        <v>0</v>
      </c>
      <c r="D977" s="42" t="s">
        <v>94</v>
      </c>
      <c r="E977" s="42" t="str">
        <f t="shared" si="15"/>
        <v>Information TechnologyTransfers Out (Other)</v>
      </c>
      <c r="F977" s="94">
        <f>VLOOKUP(E977,'Budget Template'!$C:$G,VLOOKUP(C977,'Fund Lookup'!$A$2:$B$5,2,FALSE),FALSE)</f>
        <v>0</v>
      </c>
    </row>
    <row r="978" spans="1:6" ht="30" x14ac:dyDescent="0.25">
      <c r="A978" t="str">
        <f>'Cover Page'!$A$1</f>
        <v>North Carolina Central University</v>
      </c>
      <c r="B978" s="91" t="s">
        <v>25</v>
      </c>
      <c r="C978" s="92" t="s">
        <v>32</v>
      </c>
      <c r="D978" s="42" t="s">
        <v>33</v>
      </c>
      <c r="E978" s="42" t="str">
        <f t="shared" si="15"/>
        <v>Information TechnologyState Appropriation, Tuition, &amp; Fees</v>
      </c>
      <c r="F978" s="94">
        <f>VLOOKUP(E978,'Budget Template'!$C:$G,VLOOKUP(C978,'Fund Lookup'!$A$2:$B$5,2,FALSE),FALSE)</f>
        <v>0</v>
      </c>
    </row>
    <row r="979" spans="1:6" ht="30" x14ac:dyDescent="0.25">
      <c r="A979" t="str">
        <f>'Cover Page'!$A$1</f>
        <v>North Carolina Central University</v>
      </c>
      <c r="B979" s="91" t="s">
        <v>25</v>
      </c>
      <c r="C979" s="92" t="s">
        <v>32</v>
      </c>
      <c r="D979" s="42" t="s">
        <v>4</v>
      </c>
      <c r="E979" s="42" t="str">
        <f t="shared" si="15"/>
        <v>Information TechnologySales &amp; Services</v>
      </c>
      <c r="F979" s="94">
        <f>VLOOKUP(E979,'Budget Template'!$C:$G,VLOOKUP(C979,'Fund Lookup'!$A$2:$B$5,2,FALSE),FALSE)</f>
        <v>0</v>
      </c>
    </row>
    <row r="980" spans="1:6" ht="30" x14ac:dyDescent="0.25">
      <c r="A980" t="str">
        <f>'Cover Page'!$A$1</f>
        <v>North Carolina Central University</v>
      </c>
      <c r="B980" s="91" t="s">
        <v>25</v>
      </c>
      <c r="C980" s="92" t="s">
        <v>32</v>
      </c>
      <c r="D980" s="42" t="s">
        <v>30</v>
      </c>
      <c r="E980" s="42" t="str">
        <f t="shared" si="15"/>
        <v>Information TechnologyPatient Services</v>
      </c>
      <c r="F980" s="94">
        <f>VLOOKUP(E980,'Budget Template'!$C:$G,VLOOKUP(C980,'Fund Lookup'!$A$2:$B$5,2,FALSE),FALSE)</f>
        <v>0</v>
      </c>
    </row>
    <row r="981" spans="1:6" ht="30" x14ac:dyDescent="0.25">
      <c r="A981" t="str">
        <f>'Cover Page'!$A$1</f>
        <v>North Carolina Central University</v>
      </c>
      <c r="B981" s="91" t="s">
        <v>25</v>
      </c>
      <c r="C981" s="92" t="s">
        <v>32</v>
      </c>
      <c r="D981" s="42" t="s">
        <v>5</v>
      </c>
      <c r="E981" s="42" t="str">
        <f t="shared" si="15"/>
        <v>Information TechnologyContracts &amp; Grants</v>
      </c>
      <c r="F981" s="94">
        <f>VLOOKUP(E981,'Budget Template'!$C:$G,VLOOKUP(C981,'Fund Lookup'!$A$2:$B$5,2,FALSE),FALSE)</f>
        <v>0</v>
      </c>
    </row>
    <row r="982" spans="1:6" ht="30" x14ac:dyDescent="0.25">
      <c r="A982" t="str">
        <f>'Cover Page'!$A$1</f>
        <v>North Carolina Central University</v>
      </c>
      <c r="B982" s="91" t="s">
        <v>25</v>
      </c>
      <c r="C982" s="92" t="s">
        <v>32</v>
      </c>
      <c r="D982" s="42" t="s">
        <v>6</v>
      </c>
      <c r="E982" s="42" t="str">
        <f t="shared" si="15"/>
        <v>Information TechnologyGifts &amp; Investments</v>
      </c>
      <c r="F982" s="94">
        <f>VLOOKUP(E982,'Budget Template'!$C:$G,VLOOKUP(C982,'Fund Lookup'!$A$2:$B$5,2,FALSE),FALSE)</f>
        <v>0</v>
      </c>
    </row>
    <row r="983" spans="1:6" ht="30" x14ac:dyDescent="0.25">
      <c r="A983" t="str">
        <f>'Cover Page'!$A$1</f>
        <v>North Carolina Central University</v>
      </c>
      <c r="B983" s="91" t="s">
        <v>25</v>
      </c>
      <c r="C983" s="92" t="s">
        <v>32</v>
      </c>
      <c r="D983" s="42" t="s">
        <v>7</v>
      </c>
      <c r="E983" s="42" t="str">
        <f t="shared" si="15"/>
        <v>Information TechnologyOther Revenues</v>
      </c>
      <c r="F983" s="94">
        <f>VLOOKUP(E983,'Budget Template'!$C:$G,VLOOKUP(C983,'Fund Lookup'!$A$2:$B$5,2,FALSE),FALSE)</f>
        <v>0</v>
      </c>
    </row>
    <row r="984" spans="1:6" ht="30" x14ac:dyDescent="0.25">
      <c r="A984" t="str">
        <f>'Cover Page'!$A$1</f>
        <v>North Carolina Central University</v>
      </c>
      <c r="B984" s="91" t="s">
        <v>25</v>
      </c>
      <c r="C984" s="92" t="s">
        <v>32</v>
      </c>
      <c r="D984" s="42" t="s">
        <v>10</v>
      </c>
      <c r="E984" s="42" t="str">
        <f t="shared" si="15"/>
        <v>Information TechnologySalaries and Wages</v>
      </c>
      <c r="F984" s="94">
        <f>VLOOKUP(E984,'Budget Template'!$C:$G,VLOOKUP(C984,'Fund Lookup'!$A$2:$B$5,2,FALSE),FALSE)</f>
        <v>0</v>
      </c>
    </row>
    <row r="985" spans="1:6" ht="30" x14ac:dyDescent="0.25">
      <c r="A985" t="str">
        <f>'Cover Page'!$A$1</f>
        <v>North Carolina Central University</v>
      </c>
      <c r="B985" s="91" t="s">
        <v>25</v>
      </c>
      <c r="C985" s="92" t="s">
        <v>32</v>
      </c>
      <c r="D985" s="42" t="s">
        <v>11</v>
      </c>
      <c r="E985" s="42" t="str">
        <f t="shared" si="15"/>
        <v>Information TechnologyStaff Benefits</v>
      </c>
      <c r="F985" s="94">
        <f>VLOOKUP(E985,'Budget Template'!$C:$G,VLOOKUP(C985,'Fund Lookup'!$A$2:$B$5,2,FALSE),FALSE)</f>
        <v>0</v>
      </c>
    </row>
    <row r="986" spans="1:6" ht="30" x14ac:dyDescent="0.25">
      <c r="A986" t="str">
        <f>'Cover Page'!$A$1</f>
        <v>North Carolina Central University</v>
      </c>
      <c r="B986" s="91" t="s">
        <v>25</v>
      </c>
      <c r="C986" s="92" t="s">
        <v>32</v>
      </c>
      <c r="D986" s="42" t="s">
        <v>92</v>
      </c>
      <c r="E986" s="42" t="str">
        <f t="shared" si="15"/>
        <v>Information TechnologyServices, Supplies, Materials, &amp; Equip.</v>
      </c>
      <c r="F986" s="94">
        <f>VLOOKUP(E986,'Budget Template'!$C:$G,VLOOKUP(C986,'Fund Lookup'!$A$2:$B$5,2,FALSE),FALSE)</f>
        <v>0</v>
      </c>
    </row>
    <row r="987" spans="1:6" ht="30" x14ac:dyDescent="0.25">
      <c r="A987" t="str">
        <f>'Cover Page'!$A$1</f>
        <v>North Carolina Central University</v>
      </c>
      <c r="B987" s="91" t="s">
        <v>25</v>
      </c>
      <c r="C987" s="92" t="s">
        <v>32</v>
      </c>
      <c r="D987" s="42" t="s">
        <v>13</v>
      </c>
      <c r="E987" s="42" t="str">
        <f t="shared" si="15"/>
        <v>Information TechnologyScholarships &amp; Fellowships</v>
      </c>
      <c r="F987" s="94">
        <f>VLOOKUP(E987,'Budget Template'!$C:$G,VLOOKUP(C987,'Fund Lookup'!$A$2:$B$5,2,FALSE),FALSE)</f>
        <v>0</v>
      </c>
    </row>
    <row r="988" spans="1:6" ht="30" x14ac:dyDescent="0.25">
      <c r="A988" t="str">
        <f>'Cover Page'!$A$1</f>
        <v>North Carolina Central University</v>
      </c>
      <c r="B988" s="91" t="s">
        <v>25</v>
      </c>
      <c r="C988" s="92" t="s">
        <v>32</v>
      </c>
      <c r="D988" s="42" t="s">
        <v>29</v>
      </c>
      <c r="E988" s="42" t="str">
        <f t="shared" si="15"/>
        <v>Information TechnologyDebt Service</v>
      </c>
      <c r="F988" s="94">
        <f>VLOOKUP(E988,'Budget Template'!$C:$G,VLOOKUP(C988,'Fund Lookup'!$A$2:$B$5,2,FALSE),FALSE)</f>
        <v>0</v>
      </c>
    </row>
    <row r="989" spans="1:6" ht="30" x14ac:dyDescent="0.25">
      <c r="A989" t="str">
        <f>'Cover Page'!$A$1</f>
        <v>North Carolina Central University</v>
      </c>
      <c r="B989" s="91" t="s">
        <v>25</v>
      </c>
      <c r="C989" s="92" t="s">
        <v>32</v>
      </c>
      <c r="D989" s="42" t="s">
        <v>12</v>
      </c>
      <c r="E989" s="42" t="str">
        <f t="shared" si="15"/>
        <v>Information TechnologyUtilities</v>
      </c>
      <c r="F989" s="94">
        <f>VLOOKUP(E989,'Budget Template'!$C:$G,VLOOKUP(C989,'Fund Lookup'!$A$2:$B$5,2,FALSE),FALSE)</f>
        <v>0</v>
      </c>
    </row>
    <row r="990" spans="1:6" ht="30" x14ac:dyDescent="0.25">
      <c r="A990" t="str">
        <f>'Cover Page'!$A$1</f>
        <v>North Carolina Central University</v>
      </c>
      <c r="B990" s="91" t="s">
        <v>25</v>
      </c>
      <c r="C990" s="92" t="s">
        <v>32</v>
      </c>
      <c r="D990" s="42" t="s">
        <v>14</v>
      </c>
      <c r="E990" s="42" t="str">
        <f t="shared" si="15"/>
        <v>Information TechnologyOther Expenses</v>
      </c>
      <c r="F990" s="94">
        <f>VLOOKUP(E990,'Budget Template'!$C:$G,VLOOKUP(C990,'Fund Lookup'!$A$2:$B$5,2,FALSE),FALSE)</f>
        <v>0</v>
      </c>
    </row>
    <row r="991" spans="1:6" ht="30" x14ac:dyDescent="0.25">
      <c r="A991" t="str">
        <f>'Cover Page'!$A$1</f>
        <v>North Carolina Central University</v>
      </c>
      <c r="B991" s="91" t="s">
        <v>25</v>
      </c>
      <c r="C991" s="92" t="s">
        <v>32</v>
      </c>
      <c r="D991" s="42" t="s">
        <v>35</v>
      </c>
      <c r="E991" s="42" t="str">
        <f t="shared" si="15"/>
        <v>Information TechnologyTransfers In</v>
      </c>
      <c r="F991" s="94">
        <f>VLOOKUP(E991,'Budget Template'!$C:$G,VLOOKUP(C991,'Fund Lookup'!$A$2:$B$5,2,FALSE),FALSE)</f>
        <v>0</v>
      </c>
    </row>
    <row r="992" spans="1:6" ht="30" x14ac:dyDescent="0.25">
      <c r="A992" t="str">
        <f>'Cover Page'!$A$1</f>
        <v>North Carolina Central University</v>
      </c>
      <c r="B992" s="91" t="s">
        <v>25</v>
      </c>
      <c r="C992" s="92" t="s">
        <v>32</v>
      </c>
      <c r="D992" s="42" t="s">
        <v>93</v>
      </c>
      <c r="E992" s="42" t="str">
        <f t="shared" si="15"/>
        <v>Information TechnologyTransfers Out to Capital</v>
      </c>
      <c r="F992" s="94">
        <f>VLOOKUP(E992,'Budget Template'!$C:$G,VLOOKUP(C992,'Fund Lookup'!$A$2:$B$5,2,FALSE),FALSE)</f>
        <v>0</v>
      </c>
    </row>
    <row r="993" spans="1:6" ht="30" x14ac:dyDescent="0.25">
      <c r="A993" t="str">
        <f>'Cover Page'!$A$1</f>
        <v>North Carolina Central University</v>
      </c>
      <c r="B993" s="91" t="s">
        <v>25</v>
      </c>
      <c r="C993" s="92" t="s">
        <v>32</v>
      </c>
      <c r="D993" s="42" t="s">
        <v>94</v>
      </c>
      <c r="E993" s="42" t="str">
        <f t="shared" si="15"/>
        <v>Information TechnologyTransfers Out (Other)</v>
      </c>
      <c r="F993" s="94">
        <f>VLOOKUP(E993,'Budget Template'!$C:$G,VLOOKUP(C993,'Fund Lookup'!$A$2:$B$5,2,FALSE),FALSE)</f>
        <v>0</v>
      </c>
    </row>
    <row r="994" spans="1:6" x14ac:dyDescent="0.25">
      <c r="A994" t="str">
        <f>'Cover Page'!$A$1</f>
        <v>North Carolina Central University</v>
      </c>
      <c r="B994" s="91" t="s">
        <v>25</v>
      </c>
      <c r="C994" s="92" t="s">
        <v>86</v>
      </c>
      <c r="D994" s="42" t="s">
        <v>33</v>
      </c>
      <c r="E994" s="42" t="str">
        <f t="shared" si="15"/>
        <v>Information TechnologyState Appropriation, Tuition, &amp; Fees</v>
      </c>
      <c r="F994" s="94">
        <f>VLOOKUP(E994,'Budget Template'!$C:$G,VLOOKUP(C994,'Fund Lookup'!$A$2:$B$5,2,FALSE),FALSE)</f>
        <v>0</v>
      </c>
    </row>
    <row r="995" spans="1:6" x14ac:dyDescent="0.25">
      <c r="A995" t="str">
        <f>'Cover Page'!$A$1</f>
        <v>North Carolina Central University</v>
      </c>
      <c r="B995" s="91" t="s">
        <v>25</v>
      </c>
      <c r="C995" s="92" t="s">
        <v>86</v>
      </c>
      <c r="D995" s="42" t="s">
        <v>4</v>
      </c>
      <c r="E995" s="42" t="str">
        <f t="shared" si="15"/>
        <v>Information TechnologySales &amp; Services</v>
      </c>
      <c r="F995" s="94">
        <f>VLOOKUP(E995,'Budget Template'!$C:$G,VLOOKUP(C995,'Fund Lookup'!$A$2:$B$5,2,FALSE),FALSE)</f>
        <v>0</v>
      </c>
    </row>
    <row r="996" spans="1:6" x14ac:dyDescent="0.25">
      <c r="A996" t="str">
        <f>'Cover Page'!$A$1</f>
        <v>North Carolina Central University</v>
      </c>
      <c r="B996" s="91" t="s">
        <v>25</v>
      </c>
      <c r="C996" s="92" t="s">
        <v>86</v>
      </c>
      <c r="D996" s="42" t="s">
        <v>30</v>
      </c>
      <c r="E996" s="42" t="str">
        <f t="shared" si="15"/>
        <v>Information TechnologyPatient Services</v>
      </c>
      <c r="F996" s="94">
        <f>VLOOKUP(E996,'Budget Template'!$C:$G,VLOOKUP(C996,'Fund Lookup'!$A$2:$B$5,2,FALSE),FALSE)</f>
        <v>0</v>
      </c>
    </row>
    <row r="997" spans="1:6" x14ac:dyDescent="0.25">
      <c r="A997" t="str">
        <f>'Cover Page'!$A$1</f>
        <v>North Carolina Central University</v>
      </c>
      <c r="B997" s="91" t="s">
        <v>25</v>
      </c>
      <c r="C997" s="92" t="s">
        <v>86</v>
      </c>
      <c r="D997" s="42" t="s">
        <v>5</v>
      </c>
      <c r="E997" s="42" t="str">
        <f t="shared" si="15"/>
        <v>Information TechnologyContracts &amp; Grants</v>
      </c>
      <c r="F997" s="94">
        <f>VLOOKUP(E997,'Budget Template'!$C:$G,VLOOKUP(C997,'Fund Lookup'!$A$2:$B$5,2,FALSE),FALSE)</f>
        <v>0</v>
      </c>
    </row>
    <row r="998" spans="1:6" x14ac:dyDescent="0.25">
      <c r="A998" t="str">
        <f>'Cover Page'!$A$1</f>
        <v>North Carolina Central University</v>
      </c>
      <c r="B998" s="91" t="s">
        <v>25</v>
      </c>
      <c r="C998" s="92" t="s">
        <v>86</v>
      </c>
      <c r="D998" s="42" t="s">
        <v>6</v>
      </c>
      <c r="E998" s="42" t="str">
        <f t="shared" si="15"/>
        <v>Information TechnologyGifts &amp; Investments</v>
      </c>
      <c r="F998" s="94">
        <f>VLOOKUP(E998,'Budget Template'!$C:$G,VLOOKUP(C998,'Fund Lookup'!$A$2:$B$5,2,FALSE),FALSE)</f>
        <v>0</v>
      </c>
    </row>
    <row r="999" spans="1:6" x14ac:dyDescent="0.25">
      <c r="A999" t="str">
        <f>'Cover Page'!$A$1</f>
        <v>North Carolina Central University</v>
      </c>
      <c r="B999" s="91" t="s">
        <v>25</v>
      </c>
      <c r="C999" s="92" t="s">
        <v>86</v>
      </c>
      <c r="D999" s="42" t="s">
        <v>7</v>
      </c>
      <c r="E999" s="42" t="str">
        <f t="shared" si="15"/>
        <v>Information TechnologyOther Revenues</v>
      </c>
      <c r="F999" s="94">
        <f>VLOOKUP(E999,'Budget Template'!$C:$G,VLOOKUP(C999,'Fund Lookup'!$A$2:$B$5,2,FALSE),FALSE)</f>
        <v>0</v>
      </c>
    </row>
    <row r="1000" spans="1:6" x14ac:dyDescent="0.25">
      <c r="A1000" t="str">
        <f>'Cover Page'!$A$1</f>
        <v>North Carolina Central University</v>
      </c>
      <c r="B1000" s="91" t="s">
        <v>25</v>
      </c>
      <c r="C1000" s="92" t="s">
        <v>86</v>
      </c>
      <c r="D1000" s="42" t="s">
        <v>10</v>
      </c>
      <c r="E1000" s="42" t="str">
        <f t="shared" si="15"/>
        <v>Information TechnologySalaries and Wages</v>
      </c>
      <c r="F1000" s="94">
        <f>VLOOKUP(E1000,'Budget Template'!$C:$G,VLOOKUP(C1000,'Fund Lookup'!$A$2:$B$5,2,FALSE),FALSE)</f>
        <v>0</v>
      </c>
    </row>
    <row r="1001" spans="1:6" x14ac:dyDescent="0.25">
      <c r="A1001" t="str">
        <f>'Cover Page'!$A$1</f>
        <v>North Carolina Central University</v>
      </c>
      <c r="B1001" s="91" t="s">
        <v>25</v>
      </c>
      <c r="C1001" s="92" t="s">
        <v>86</v>
      </c>
      <c r="D1001" s="42" t="s">
        <v>11</v>
      </c>
      <c r="E1001" s="42" t="str">
        <f t="shared" si="15"/>
        <v>Information TechnologyStaff Benefits</v>
      </c>
      <c r="F1001" s="94">
        <f>VLOOKUP(E1001,'Budget Template'!$C:$G,VLOOKUP(C1001,'Fund Lookup'!$A$2:$B$5,2,FALSE),FALSE)</f>
        <v>0</v>
      </c>
    </row>
    <row r="1002" spans="1:6" x14ac:dyDescent="0.25">
      <c r="A1002" t="str">
        <f>'Cover Page'!$A$1</f>
        <v>North Carolina Central University</v>
      </c>
      <c r="B1002" s="91" t="s">
        <v>25</v>
      </c>
      <c r="C1002" s="92" t="s">
        <v>86</v>
      </c>
      <c r="D1002" s="42" t="s">
        <v>92</v>
      </c>
      <c r="E1002" s="42" t="str">
        <f t="shared" si="15"/>
        <v>Information TechnologyServices, Supplies, Materials, &amp; Equip.</v>
      </c>
      <c r="F1002" s="94">
        <f>VLOOKUP(E1002,'Budget Template'!$C:$G,VLOOKUP(C1002,'Fund Lookup'!$A$2:$B$5,2,FALSE),FALSE)</f>
        <v>52944</v>
      </c>
    </row>
    <row r="1003" spans="1:6" x14ac:dyDescent="0.25">
      <c r="A1003" t="str">
        <f>'Cover Page'!$A$1</f>
        <v>North Carolina Central University</v>
      </c>
      <c r="B1003" s="91" t="s">
        <v>25</v>
      </c>
      <c r="C1003" s="92" t="s">
        <v>86</v>
      </c>
      <c r="D1003" s="42" t="s">
        <v>13</v>
      </c>
      <c r="E1003" s="42" t="str">
        <f t="shared" si="15"/>
        <v>Information TechnologyScholarships &amp; Fellowships</v>
      </c>
      <c r="F1003" s="94">
        <f>VLOOKUP(E1003,'Budget Template'!$C:$G,VLOOKUP(C1003,'Fund Lookup'!$A$2:$B$5,2,FALSE),FALSE)</f>
        <v>0</v>
      </c>
    </row>
    <row r="1004" spans="1:6" x14ac:dyDescent="0.25">
      <c r="A1004" t="str">
        <f>'Cover Page'!$A$1</f>
        <v>North Carolina Central University</v>
      </c>
      <c r="B1004" s="91" t="s">
        <v>25</v>
      </c>
      <c r="C1004" s="92" t="s">
        <v>86</v>
      </c>
      <c r="D1004" s="42" t="s">
        <v>29</v>
      </c>
      <c r="E1004" s="42" t="str">
        <f t="shared" si="15"/>
        <v>Information TechnologyDebt Service</v>
      </c>
      <c r="F1004" s="94">
        <f>VLOOKUP(E1004,'Budget Template'!$C:$G,VLOOKUP(C1004,'Fund Lookup'!$A$2:$B$5,2,FALSE),FALSE)</f>
        <v>0</v>
      </c>
    </row>
    <row r="1005" spans="1:6" x14ac:dyDescent="0.25">
      <c r="A1005" t="str">
        <f>'Cover Page'!$A$1</f>
        <v>North Carolina Central University</v>
      </c>
      <c r="B1005" s="91" t="s">
        <v>25</v>
      </c>
      <c r="C1005" s="92" t="s">
        <v>86</v>
      </c>
      <c r="D1005" s="42" t="s">
        <v>12</v>
      </c>
      <c r="E1005" s="42" t="str">
        <f t="shared" si="15"/>
        <v>Information TechnologyUtilities</v>
      </c>
      <c r="F1005" s="94">
        <f>VLOOKUP(E1005,'Budget Template'!$C:$G,VLOOKUP(C1005,'Fund Lookup'!$A$2:$B$5,2,FALSE),FALSE)</f>
        <v>0</v>
      </c>
    </row>
    <row r="1006" spans="1:6" x14ac:dyDescent="0.25">
      <c r="A1006" t="str">
        <f>'Cover Page'!$A$1</f>
        <v>North Carolina Central University</v>
      </c>
      <c r="B1006" s="91" t="s">
        <v>25</v>
      </c>
      <c r="C1006" s="92" t="s">
        <v>86</v>
      </c>
      <c r="D1006" s="42" t="s">
        <v>14</v>
      </c>
      <c r="E1006" s="42" t="str">
        <f t="shared" si="15"/>
        <v>Information TechnologyOther Expenses</v>
      </c>
      <c r="F1006" s="94">
        <f>VLOOKUP(E1006,'Budget Template'!$C:$G,VLOOKUP(C1006,'Fund Lookup'!$A$2:$B$5,2,FALSE),FALSE)</f>
        <v>229</v>
      </c>
    </row>
    <row r="1007" spans="1:6" x14ac:dyDescent="0.25">
      <c r="A1007" t="str">
        <f>'Cover Page'!$A$1</f>
        <v>North Carolina Central University</v>
      </c>
      <c r="B1007" s="91" t="s">
        <v>25</v>
      </c>
      <c r="C1007" s="92" t="s">
        <v>86</v>
      </c>
      <c r="D1007" s="42" t="s">
        <v>35</v>
      </c>
      <c r="E1007" s="42" t="str">
        <f t="shared" si="15"/>
        <v>Information TechnologyTransfers In</v>
      </c>
      <c r="F1007" s="94">
        <f>VLOOKUP(E1007,'Budget Template'!$C:$G,VLOOKUP(C1007,'Fund Lookup'!$A$2:$B$5,2,FALSE),FALSE)</f>
        <v>0</v>
      </c>
    </row>
    <row r="1008" spans="1:6" x14ac:dyDescent="0.25">
      <c r="A1008" t="str">
        <f>'Cover Page'!$A$1</f>
        <v>North Carolina Central University</v>
      </c>
      <c r="B1008" s="91" t="s">
        <v>25</v>
      </c>
      <c r="C1008" s="92" t="s">
        <v>86</v>
      </c>
      <c r="D1008" s="42" t="s">
        <v>93</v>
      </c>
      <c r="E1008" s="42" t="str">
        <f t="shared" si="15"/>
        <v>Information TechnologyTransfers Out to Capital</v>
      </c>
      <c r="F1008" s="94">
        <f>VLOOKUP(E1008,'Budget Template'!$C:$G,VLOOKUP(C1008,'Fund Lookup'!$A$2:$B$5,2,FALSE),FALSE)</f>
        <v>0</v>
      </c>
    </row>
    <row r="1009" spans="1:6" x14ac:dyDescent="0.25">
      <c r="A1009" t="str">
        <f>'Cover Page'!$A$1</f>
        <v>North Carolina Central University</v>
      </c>
      <c r="B1009" s="91" t="s">
        <v>25</v>
      </c>
      <c r="C1009" s="92" t="s">
        <v>86</v>
      </c>
      <c r="D1009" s="42" t="s">
        <v>94</v>
      </c>
      <c r="E1009" s="42" t="str">
        <f t="shared" si="15"/>
        <v>Information TechnologyTransfers Out (Other)</v>
      </c>
      <c r="F1009" s="94">
        <f>VLOOKUP(E1009,'Budget Template'!$C:$G,VLOOKUP(C1009,'Fund Lookup'!$A$2:$B$5,2,FALSE),FALSE)</f>
        <v>0</v>
      </c>
    </row>
    <row r="1010" spans="1:6" x14ac:dyDescent="0.25">
      <c r="A1010" t="str">
        <f>'Cover Page'!$A$1</f>
        <v>North Carolina Central University</v>
      </c>
      <c r="B1010" s="91" t="s">
        <v>25</v>
      </c>
      <c r="C1010" s="92" t="s">
        <v>28</v>
      </c>
      <c r="D1010" s="42" t="s">
        <v>33</v>
      </c>
      <c r="E1010" s="42" t="str">
        <f t="shared" si="15"/>
        <v>Information TechnologyState Appropriation, Tuition, &amp; Fees</v>
      </c>
      <c r="F1010" s="94">
        <f>VLOOKUP(E1010,'Budget Template'!$C:$G,VLOOKUP(C1010,'Fund Lookup'!$A$2:$B$5,2,FALSE),FALSE)</f>
        <v>0</v>
      </c>
    </row>
    <row r="1011" spans="1:6" x14ac:dyDescent="0.25">
      <c r="A1011" t="str">
        <f>'Cover Page'!$A$1</f>
        <v>North Carolina Central University</v>
      </c>
      <c r="B1011" s="91" t="s">
        <v>25</v>
      </c>
      <c r="C1011" s="92" t="s">
        <v>28</v>
      </c>
      <c r="D1011" s="42" t="s">
        <v>4</v>
      </c>
      <c r="E1011" s="42" t="str">
        <f t="shared" si="15"/>
        <v>Information TechnologySales &amp; Services</v>
      </c>
      <c r="F1011" s="94">
        <f>VLOOKUP(E1011,'Budget Template'!$C:$G,VLOOKUP(C1011,'Fund Lookup'!$A$2:$B$5,2,FALSE),FALSE)</f>
        <v>2392172</v>
      </c>
    </row>
    <row r="1012" spans="1:6" x14ac:dyDescent="0.25">
      <c r="A1012" t="str">
        <f>'Cover Page'!$A$1</f>
        <v>North Carolina Central University</v>
      </c>
      <c r="B1012" s="91" t="s">
        <v>25</v>
      </c>
      <c r="C1012" s="92" t="s">
        <v>28</v>
      </c>
      <c r="D1012" s="42" t="s">
        <v>30</v>
      </c>
      <c r="E1012" s="42" t="str">
        <f t="shared" si="15"/>
        <v>Information TechnologyPatient Services</v>
      </c>
      <c r="F1012" s="94">
        <f>VLOOKUP(E1012,'Budget Template'!$C:$G,VLOOKUP(C1012,'Fund Lookup'!$A$2:$B$5,2,FALSE),FALSE)</f>
        <v>0</v>
      </c>
    </row>
    <row r="1013" spans="1:6" x14ac:dyDescent="0.25">
      <c r="A1013" t="str">
        <f>'Cover Page'!$A$1</f>
        <v>North Carolina Central University</v>
      </c>
      <c r="B1013" s="91" t="s">
        <v>25</v>
      </c>
      <c r="C1013" s="92" t="s">
        <v>28</v>
      </c>
      <c r="D1013" s="42" t="s">
        <v>5</v>
      </c>
      <c r="E1013" s="42" t="str">
        <f t="shared" si="15"/>
        <v>Information TechnologyContracts &amp; Grants</v>
      </c>
      <c r="F1013" s="94">
        <f>VLOOKUP(E1013,'Budget Template'!$C:$G,VLOOKUP(C1013,'Fund Lookup'!$A$2:$B$5,2,FALSE),FALSE)</f>
        <v>0</v>
      </c>
    </row>
    <row r="1014" spans="1:6" x14ac:dyDescent="0.25">
      <c r="A1014" t="str">
        <f>'Cover Page'!$A$1</f>
        <v>North Carolina Central University</v>
      </c>
      <c r="B1014" s="91" t="s">
        <v>25</v>
      </c>
      <c r="C1014" s="92" t="s">
        <v>28</v>
      </c>
      <c r="D1014" s="42" t="s">
        <v>6</v>
      </c>
      <c r="E1014" s="42" t="str">
        <f t="shared" si="15"/>
        <v>Information TechnologyGifts &amp; Investments</v>
      </c>
      <c r="F1014" s="94">
        <f>VLOOKUP(E1014,'Budget Template'!$C:$G,VLOOKUP(C1014,'Fund Lookup'!$A$2:$B$5,2,FALSE),FALSE)</f>
        <v>0</v>
      </c>
    </row>
    <row r="1015" spans="1:6" x14ac:dyDescent="0.25">
      <c r="A1015" t="str">
        <f>'Cover Page'!$A$1</f>
        <v>North Carolina Central University</v>
      </c>
      <c r="B1015" s="91" t="s">
        <v>25</v>
      </c>
      <c r="C1015" s="92" t="s">
        <v>28</v>
      </c>
      <c r="D1015" s="42" t="s">
        <v>7</v>
      </c>
      <c r="E1015" s="42" t="str">
        <f t="shared" si="15"/>
        <v>Information TechnologyOther Revenues</v>
      </c>
      <c r="F1015" s="94">
        <f>VLOOKUP(E1015,'Budget Template'!$C:$G,VLOOKUP(C1015,'Fund Lookup'!$A$2:$B$5,2,FALSE),FALSE)</f>
        <v>0</v>
      </c>
    </row>
    <row r="1016" spans="1:6" x14ac:dyDescent="0.25">
      <c r="A1016" t="str">
        <f>'Cover Page'!$A$1</f>
        <v>North Carolina Central University</v>
      </c>
      <c r="B1016" s="91" t="s">
        <v>25</v>
      </c>
      <c r="C1016" s="92" t="s">
        <v>28</v>
      </c>
      <c r="D1016" s="42" t="s">
        <v>10</v>
      </c>
      <c r="E1016" s="42" t="str">
        <f t="shared" si="15"/>
        <v>Information TechnologySalaries and Wages</v>
      </c>
      <c r="F1016" s="94">
        <f>VLOOKUP(E1016,'Budget Template'!$C:$G,VLOOKUP(C1016,'Fund Lookup'!$A$2:$B$5,2,FALSE),FALSE)</f>
        <v>1230492</v>
      </c>
    </row>
    <row r="1017" spans="1:6" x14ac:dyDescent="0.25">
      <c r="A1017" t="str">
        <f>'Cover Page'!$A$1</f>
        <v>North Carolina Central University</v>
      </c>
      <c r="B1017" s="91" t="s">
        <v>25</v>
      </c>
      <c r="C1017" s="92" t="s">
        <v>28</v>
      </c>
      <c r="D1017" s="42" t="s">
        <v>11</v>
      </c>
      <c r="E1017" s="42" t="str">
        <f t="shared" si="15"/>
        <v>Information TechnologyStaff Benefits</v>
      </c>
      <c r="F1017" s="94">
        <f>VLOOKUP(E1017,'Budget Template'!$C:$G,VLOOKUP(C1017,'Fund Lookup'!$A$2:$B$5,2,FALSE),FALSE)</f>
        <v>394832</v>
      </c>
    </row>
    <row r="1018" spans="1:6" x14ac:dyDescent="0.25">
      <c r="A1018" t="str">
        <f>'Cover Page'!$A$1</f>
        <v>North Carolina Central University</v>
      </c>
      <c r="B1018" s="91" t="s">
        <v>25</v>
      </c>
      <c r="C1018" s="92" t="s">
        <v>28</v>
      </c>
      <c r="D1018" s="42" t="s">
        <v>92</v>
      </c>
      <c r="E1018" s="42" t="str">
        <f t="shared" si="15"/>
        <v>Information TechnologyServices, Supplies, Materials, &amp; Equip.</v>
      </c>
      <c r="F1018" s="94">
        <f>VLOOKUP(E1018,'Budget Template'!$C:$G,VLOOKUP(C1018,'Fund Lookup'!$A$2:$B$5,2,FALSE),FALSE)</f>
        <v>766348</v>
      </c>
    </row>
    <row r="1019" spans="1:6" x14ac:dyDescent="0.25">
      <c r="A1019" t="str">
        <f>'Cover Page'!$A$1</f>
        <v>North Carolina Central University</v>
      </c>
      <c r="B1019" s="91" t="s">
        <v>25</v>
      </c>
      <c r="C1019" s="92" t="s">
        <v>28</v>
      </c>
      <c r="D1019" s="42" t="s">
        <v>13</v>
      </c>
      <c r="E1019" s="42" t="str">
        <f t="shared" si="15"/>
        <v>Information TechnologyScholarships &amp; Fellowships</v>
      </c>
      <c r="F1019" s="94">
        <f>VLOOKUP(E1019,'Budget Template'!$C:$G,VLOOKUP(C1019,'Fund Lookup'!$A$2:$B$5,2,FALSE),FALSE)</f>
        <v>0</v>
      </c>
    </row>
    <row r="1020" spans="1:6" x14ac:dyDescent="0.25">
      <c r="A1020" t="str">
        <f>'Cover Page'!$A$1</f>
        <v>North Carolina Central University</v>
      </c>
      <c r="B1020" s="91" t="s">
        <v>25</v>
      </c>
      <c r="C1020" s="92" t="s">
        <v>28</v>
      </c>
      <c r="D1020" s="42" t="s">
        <v>29</v>
      </c>
      <c r="E1020" s="42" t="str">
        <f t="shared" si="15"/>
        <v>Information TechnologyDebt Service</v>
      </c>
      <c r="F1020" s="94">
        <f>VLOOKUP(E1020,'Budget Template'!$C:$G,VLOOKUP(C1020,'Fund Lookup'!$A$2:$B$5,2,FALSE),FALSE)</f>
        <v>0</v>
      </c>
    </row>
    <row r="1021" spans="1:6" x14ac:dyDescent="0.25">
      <c r="A1021" t="str">
        <f>'Cover Page'!$A$1</f>
        <v>North Carolina Central University</v>
      </c>
      <c r="B1021" s="91" t="s">
        <v>25</v>
      </c>
      <c r="C1021" s="92" t="s">
        <v>28</v>
      </c>
      <c r="D1021" s="42" t="s">
        <v>12</v>
      </c>
      <c r="E1021" s="42" t="str">
        <f t="shared" si="15"/>
        <v>Information TechnologyUtilities</v>
      </c>
      <c r="F1021" s="94">
        <f>VLOOKUP(E1021,'Budget Template'!$C:$G,VLOOKUP(C1021,'Fund Lookup'!$A$2:$B$5,2,FALSE),FALSE)</f>
        <v>0</v>
      </c>
    </row>
    <row r="1022" spans="1:6" x14ac:dyDescent="0.25">
      <c r="A1022" t="str">
        <f>'Cover Page'!$A$1</f>
        <v>North Carolina Central University</v>
      </c>
      <c r="B1022" s="91" t="s">
        <v>25</v>
      </c>
      <c r="C1022" s="92" t="s">
        <v>28</v>
      </c>
      <c r="D1022" s="42" t="s">
        <v>14</v>
      </c>
      <c r="E1022" s="42" t="str">
        <f t="shared" si="15"/>
        <v>Information TechnologyOther Expenses</v>
      </c>
      <c r="F1022" s="94">
        <f>VLOOKUP(E1022,'Budget Template'!$C:$G,VLOOKUP(C1022,'Fund Lookup'!$A$2:$B$5,2,FALSE),FALSE)</f>
        <v>500</v>
      </c>
    </row>
    <row r="1023" spans="1:6" x14ac:dyDescent="0.25">
      <c r="A1023" t="str">
        <f>'Cover Page'!$A$1</f>
        <v>North Carolina Central University</v>
      </c>
      <c r="B1023" s="91" t="s">
        <v>25</v>
      </c>
      <c r="C1023" s="92" t="s">
        <v>28</v>
      </c>
      <c r="D1023" s="42" t="s">
        <v>35</v>
      </c>
      <c r="E1023" s="42" t="str">
        <f t="shared" si="15"/>
        <v>Information TechnologyTransfers In</v>
      </c>
      <c r="F1023" s="94">
        <f>VLOOKUP(E1023,'Budget Template'!$C:$G,VLOOKUP(C1023,'Fund Lookup'!$A$2:$B$5,2,FALSE),FALSE)</f>
        <v>0</v>
      </c>
    </row>
    <row r="1024" spans="1:6" x14ac:dyDescent="0.25">
      <c r="A1024" t="str">
        <f>'Cover Page'!$A$1</f>
        <v>North Carolina Central University</v>
      </c>
      <c r="B1024" s="91" t="s">
        <v>25</v>
      </c>
      <c r="C1024" s="92" t="s">
        <v>28</v>
      </c>
      <c r="D1024" s="42" t="s">
        <v>93</v>
      </c>
      <c r="E1024" s="42" t="str">
        <f t="shared" si="15"/>
        <v>Information TechnologyTransfers Out to Capital</v>
      </c>
      <c r="F1024" s="94">
        <f>VLOOKUP(E1024,'Budget Template'!$C:$G,VLOOKUP(C1024,'Fund Lookup'!$A$2:$B$5,2,FALSE),FALSE)</f>
        <v>0</v>
      </c>
    </row>
    <row r="1025" spans="1:6" x14ac:dyDescent="0.25">
      <c r="A1025" t="str">
        <f>'Cover Page'!$A$1</f>
        <v>North Carolina Central University</v>
      </c>
      <c r="B1025" s="91" t="s">
        <v>25</v>
      </c>
      <c r="C1025" s="92" t="s">
        <v>28</v>
      </c>
      <c r="D1025" s="42" t="s">
        <v>94</v>
      </c>
      <c r="E1025" s="42" t="str">
        <f t="shared" si="15"/>
        <v>Information TechnologyTransfers Out (Other)</v>
      </c>
      <c r="F1025" s="94">
        <f>VLOOKUP(E1025,'Budget Template'!$C:$G,VLOOKUP(C1025,'Fund Lookup'!$A$2:$B$5,2,FALSE),FALSE)</f>
        <v>0</v>
      </c>
    </row>
    <row r="1026" spans="1:6" x14ac:dyDescent="0.25">
      <c r="A1026" t="str">
        <f>'Cover Page'!$A$1</f>
        <v>North Carolina Central University</v>
      </c>
      <c r="B1026" s="91" t="s">
        <v>26</v>
      </c>
      <c r="C1026" s="92" t="s">
        <v>0</v>
      </c>
      <c r="D1026" s="42" t="s">
        <v>33</v>
      </c>
      <c r="E1026" s="42" t="str">
        <f t="shared" si="15"/>
        <v>Public SafetyState Appropriation, Tuition, &amp; Fees</v>
      </c>
      <c r="F1026" s="94">
        <f>VLOOKUP(E1026,'Budget Template'!$C:$G,VLOOKUP(C1026,'Fund Lookup'!$A$2:$B$5,2,FALSE),FALSE)</f>
        <v>4357823</v>
      </c>
    </row>
    <row r="1027" spans="1:6" x14ac:dyDescent="0.25">
      <c r="A1027" t="str">
        <f>'Cover Page'!$A$1</f>
        <v>North Carolina Central University</v>
      </c>
      <c r="B1027" s="91" t="s">
        <v>26</v>
      </c>
      <c r="C1027" s="92" t="s">
        <v>0</v>
      </c>
      <c r="D1027" s="42" t="s">
        <v>4</v>
      </c>
      <c r="E1027" s="42" t="str">
        <f t="shared" ref="E1027:E1090" si="16">B1027&amp;D1027</f>
        <v>Public SafetySales &amp; Services</v>
      </c>
      <c r="F1027" s="94">
        <f>VLOOKUP(E1027,'Budget Template'!$C:$G,VLOOKUP(C1027,'Fund Lookup'!$A$2:$B$5,2,FALSE),FALSE)</f>
        <v>0</v>
      </c>
    </row>
    <row r="1028" spans="1:6" x14ac:dyDescent="0.25">
      <c r="A1028" t="str">
        <f>'Cover Page'!$A$1</f>
        <v>North Carolina Central University</v>
      </c>
      <c r="B1028" s="91" t="s">
        <v>26</v>
      </c>
      <c r="C1028" s="92" t="s">
        <v>0</v>
      </c>
      <c r="D1028" s="42" t="s">
        <v>30</v>
      </c>
      <c r="E1028" s="42" t="str">
        <f t="shared" si="16"/>
        <v>Public SafetyPatient Services</v>
      </c>
      <c r="F1028" s="94">
        <f>VLOOKUP(E1028,'Budget Template'!$C:$G,VLOOKUP(C1028,'Fund Lookup'!$A$2:$B$5,2,FALSE),FALSE)</f>
        <v>0</v>
      </c>
    </row>
    <row r="1029" spans="1:6" x14ac:dyDescent="0.25">
      <c r="A1029" t="str">
        <f>'Cover Page'!$A$1</f>
        <v>North Carolina Central University</v>
      </c>
      <c r="B1029" s="91" t="s">
        <v>26</v>
      </c>
      <c r="C1029" s="92" t="s">
        <v>0</v>
      </c>
      <c r="D1029" s="42" t="s">
        <v>5</v>
      </c>
      <c r="E1029" s="42" t="str">
        <f t="shared" si="16"/>
        <v>Public SafetyContracts &amp; Grants</v>
      </c>
      <c r="F1029" s="94">
        <f>VLOOKUP(E1029,'Budget Template'!$C:$G,VLOOKUP(C1029,'Fund Lookup'!$A$2:$B$5,2,FALSE),FALSE)</f>
        <v>0</v>
      </c>
    </row>
    <row r="1030" spans="1:6" x14ac:dyDescent="0.25">
      <c r="A1030" t="str">
        <f>'Cover Page'!$A$1</f>
        <v>North Carolina Central University</v>
      </c>
      <c r="B1030" s="91" t="s">
        <v>26</v>
      </c>
      <c r="C1030" s="92" t="s">
        <v>0</v>
      </c>
      <c r="D1030" s="42" t="s">
        <v>6</v>
      </c>
      <c r="E1030" s="42" t="str">
        <f t="shared" si="16"/>
        <v>Public SafetyGifts &amp; Investments</v>
      </c>
      <c r="F1030" s="94">
        <f>VLOOKUP(E1030,'Budget Template'!$C:$G,VLOOKUP(C1030,'Fund Lookup'!$A$2:$B$5,2,FALSE),FALSE)</f>
        <v>0</v>
      </c>
    </row>
    <row r="1031" spans="1:6" x14ac:dyDescent="0.25">
      <c r="A1031" t="str">
        <f>'Cover Page'!$A$1</f>
        <v>North Carolina Central University</v>
      </c>
      <c r="B1031" s="91" t="s">
        <v>26</v>
      </c>
      <c r="C1031" s="92" t="s">
        <v>0</v>
      </c>
      <c r="D1031" s="42" t="s">
        <v>7</v>
      </c>
      <c r="E1031" s="42" t="str">
        <f t="shared" si="16"/>
        <v>Public SafetyOther Revenues</v>
      </c>
      <c r="F1031" s="94">
        <f>VLOOKUP(E1031,'Budget Template'!$C:$G,VLOOKUP(C1031,'Fund Lookup'!$A$2:$B$5,2,FALSE),FALSE)</f>
        <v>0</v>
      </c>
    </row>
    <row r="1032" spans="1:6" x14ac:dyDescent="0.25">
      <c r="A1032" t="str">
        <f>'Cover Page'!$A$1</f>
        <v>North Carolina Central University</v>
      </c>
      <c r="B1032" s="91" t="s">
        <v>26</v>
      </c>
      <c r="C1032" s="92" t="s">
        <v>0</v>
      </c>
      <c r="D1032" s="42" t="s">
        <v>10</v>
      </c>
      <c r="E1032" s="42" t="str">
        <f t="shared" si="16"/>
        <v>Public SafetySalaries and Wages</v>
      </c>
      <c r="F1032" s="94">
        <f>VLOOKUP(E1032,'Budget Template'!$C:$G,VLOOKUP(C1032,'Fund Lookup'!$A$2:$B$5,2,FALSE),FALSE)</f>
        <v>3367318</v>
      </c>
    </row>
    <row r="1033" spans="1:6" x14ac:dyDescent="0.25">
      <c r="A1033" t="str">
        <f>'Cover Page'!$A$1</f>
        <v>North Carolina Central University</v>
      </c>
      <c r="B1033" s="91" t="s">
        <v>26</v>
      </c>
      <c r="C1033" s="92" t="s">
        <v>0</v>
      </c>
      <c r="D1033" s="42" t="s">
        <v>11</v>
      </c>
      <c r="E1033" s="42" t="str">
        <f t="shared" si="16"/>
        <v>Public SafetyStaff Benefits</v>
      </c>
      <c r="F1033" s="94">
        <f>VLOOKUP(E1033,'Budget Template'!$C:$G,VLOOKUP(C1033,'Fund Lookup'!$A$2:$B$5,2,FALSE),FALSE)</f>
        <v>453240</v>
      </c>
    </row>
    <row r="1034" spans="1:6" x14ac:dyDescent="0.25">
      <c r="A1034" t="str">
        <f>'Cover Page'!$A$1</f>
        <v>North Carolina Central University</v>
      </c>
      <c r="B1034" s="91" t="s">
        <v>26</v>
      </c>
      <c r="C1034" s="92" t="s">
        <v>0</v>
      </c>
      <c r="D1034" s="42" t="s">
        <v>92</v>
      </c>
      <c r="E1034" s="42" t="str">
        <f t="shared" si="16"/>
        <v>Public SafetyServices, Supplies, Materials, &amp; Equip.</v>
      </c>
      <c r="F1034" s="94">
        <f>VLOOKUP(E1034,'Budget Template'!$C:$G,VLOOKUP(C1034,'Fund Lookup'!$A$2:$B$5,2,FALSE),FALSE)</f>
        <v>530255</v>
      </c>
    </row>
    <row r="1035" spans="1:6" x14ac:dyDescent="0.25">
      <c r="A1035" t="str">
        <f>'Cover Page'!$A$1</f>
        <v>North Carolina Central University</v>
      </c>
      <c r="B1035" s="91" t="s">
        <v>26</v>
      </c>
      <c r="C1035" s="92" t="s">
        <v>0</v>
      </c>
      <c r="D1035" s="42" t="s">
        <v>13</v>
      </c>
      <c r="E1035" s="42" t="str">
        <f t="shared" si="16"/>
        <v>Public SafetyScholarships &amp; Fellowships</v>
      </c>
      <c r="F1035" s="94">
        <f>VLOOKUP(E1035,'Budget Template'!$C:$G,VLOOKUP(C1035,'Fund Lookup'!$A$2:$B$5,2,FALSE),FALSE)</f>
        <v>0</v>
      </c>
    </row>
    <row r="1036" spans="1:6" x14ac:dyDescent="0.25">
      <c r="A1036" t="str">
        <f>'Cover Page'!$A$1</f>
        <v>North Carolina Central University</v>
      </c>
      <c r="B1036" s="91" t="s">
        <v>26</v>
      </c>
      <c r="C1036" s="92" t="s">
        <v>0</v>
      </c>
      <c r="D1036" s="42" t="s">
        <v>29</v>
      </c>
      <c r="E1036" s="42" t="str">
        <f t="shared" si="16"/>
        <v>Public SafetyDebt Service</v>
      </c>
      <c r="F1036" s="94">
        <f>VLOOKUP(E1036,'Budget Template'!$C:$G,VLOOKUP(C1036,'Fund Lookup'!$A$2:$B$5,2,FALSE),FALSE)</f>
        <v>0</v>
      </c>
    </row>
    <row r="1037" spans="1:6" x14ac:dyDescent="0.25">
      <c r="A1037" t="str">
        <f>'Cover Page'!$A$1</f>
        <v>North Carolina Central University</v>
      </c>
      <c r="B1037" s="91" t="s">
        <v>26</v>
      </c>
      <c r="C1037" s="92" t="s">
        <v>0</v>
      </c>
      <c r="D1037" s="42" t="s">
        <v>12</v>
      </c>
      <c r="E1037" s="42" t="str">
        <f t="shared" si="16"/>
        <v>Public SafetyUtilities</v>
      </c>
      <c r="F1037" s="94">
        <f>VLOOKUP(E1037,'Budget Template'!$C:$G,VLOOKUP(C1037,'Fund Lookup'!$A$2:$B$5,2,FALSE),FALSE)</f>
        <v>0</v>
      </c>
    </row>
    <row r="1038" spans="1:6" x14ac:dyDescent="0.25">
      <c r="A1038" t="str">
        <f>'Cover Page'!$A$1</f>
        <v>North Carolina Central University</v>
      </c>
      <c r="B1038" s="91" t="s">
        <v>26</v>
      </c>
      <c r="C1038" s="92" t="s">
        <v>0</v>
      </c>
      <c r="D1038" s="42" t="s">
        <v>14</v>
      </c>
      <c r="E1038" s="42" t="str">
        <f t="shared" si="16"/>
        <v>Public SafetyOther Expenses</v>
      </c>
      <c r="F1038" s="94">
        <f>VLOOKUP(E1038,'Budget Template'!$C:$G,VLOOKUP(C1038,'Fund Lookup'!$A$2:$B$5,2,FALSE),FALSE)</f>
        <v>7010</v>
      </c>
    </row>
    <row r="1039" spans="1:6" x14ac:dyDescent="0.25">
      <c r="A1039" t="str">
        <f>'Cover Page'!$A$1</f>
        <v>North Carolina Central University</v>
      </c>
      <c r="B1039" s="91" t="s">
        <v>26</v>
      </c>
      <c r="C1039" s="92" t="s">
        <v>0</v>
      </c>
      <c r="D1039" s="42" t="s">
        <v>35</v>
      </c>
      <c r="E1039" s="42" t="str">
        <f t="shared" si="16"/>
        <v>Public SafetyTransfers In</v>
      </c>
      <c r="F1039" s="94">
        <f>VLOOKUP(E1039,'Budget Template'!$C:$G,VLOOKUP(C1039,'Fund Lookup'!$A$2:$B$5,2,FALSE),FALSE)</f>
        <v>0</v>
      </c>
    </row>
    <row r="1040" spans="1:6" x14ac:dyDescent="0.25">
      <c r="A1040" t="str">
        <f>'Cover Page'!$A$1</f>
        <v>North Carolina Central University</v>
      </c>
      <c r="B1040" s="91" t="s">
        <v>26</v>
      </c>
      <c r="C1040" s="92" t="s">
        <v>0</v>
      </c>
      <c r="D1040" s="42" t="s">
        <v>93</v>
      </c>
      <c r="E1040" s="42" t="str">
        <f t="shared" si="16"/>
        <v>Public SafetyTransfers Out to Capital</v>
      </c>
      <c r="F1040" s="94">
        <f>VLOOKUP(E1040,'Budget Template'!$C:$G,VLOOKUP(C1040,'Fund Lookup'!$A$2:$B$5,2,FALSE),FALSE)</f>
        <v>0</v>
      </c>
    </row>
    <row r="1041" spans="1:6" x14ac:dyDescent="0.25">
      <c r="A1041" t="str">
        <f>'Cover Page'!$A$1</f>
        <v>North Carolina Central University</v>
      </c>
      <c r="B1041" s="91" t="s">
        <v>26</v>
      </c>
      <c r="C1041" s="92" t="s">
        <v>0</v>
      </c>
      <c r="D1041" s="42" t="s">
        <v>94</v>
      </c>
      <c r="E1041" s="42" t="str">
        <f t="shared" si="16"/>
        <v>Public SafetyTransfers Out (Other)</v>
      </c>
      <c r="F1041" s="94">
        <f>VLOOKUP(E1041,'Budget Template'!$C:$G,VLOOKUP(C1041,'Fund Lookup'!$A$2:$B$5,2,FALSE),FALSE)</f>
        <v>0</v>
      </c>
    </row>
    <row r="1042" spans="1:6" ht="30" x14ac:dyDescent="0.25">
      <c r="A1042" t="str">
        <f>'Cover Page'!$A$1</f>
        <v>North Carolina Central University</v>
      </c>
      <c r="B1042" s="91" t="s">
        <v>26</v>
      </c>
      <c r="C1042" s="92" t="s">
        <v>32</v>
      </c>
      <c r="D1042" s="42" t="s">
        <v>33</v>
      </c>
      <c r="E1042" s="42" t="str">
        <f t="shared" si="16"/>
        <v>Public SafetyState Appropriation, Tuition, &amp; Fees</v>
      </c>
      <c r="F1042" s="94">
        <f>VLOOKUP(E1042,'Budget Template'!$C:$G,VLOOKUP(C1042,'Fund Lookup'!$A$2:$B$5,2,FALSE),FALSE)</f>
        <v>540820</v>
      </c>
    </row>
    <row r="1043" spans="1:6" ht="30" x14ac:dyDescent="0.25">
      <c r="A1043" t="str">
        <f>'Cover Page'!$A$1</f>
        <v>North Carolina Central University</v>
      </c>
      <c r="B1043" s="91" t="s">
        <v>26</v>
      </c>
      <c r="C1043" s="92" t="s">
        <v>32</v>
      </c>
      <c r="D1043" s="42" t="s">
        <v>4</v>
      </c>
      <c r="E1043" s="42" t="str">
        <f t="shared" si="16"/>
        <v>Public SafetySales &amp; Services</v>
      </c>
      <c r="F1043" s="94">
        <f>VLOOKUP(E1043,'Budget Template'!$C:$G,VLOOKUP(C1043,'Fund Lookup'!$A$2:$B$5,2,FALSE),FALSE)</f>
        <v>0</v>
      </c>
    </row>
    <row r="1044" spans="1:6" ht="30" x14ac:dyDescent="0.25">
      <c r="A1044" t="str">
        <f>'Cover Page'!$A$1</f>
        <v>North Carolina Central University</v>
      </c>
      <c r="B1044" s="91" t="s">
        <v>26</v>
      </c>
      <c r="C1044" s="92" t="s">
        <v>32</v>
      </c>
      <c r="D1044" s="42" t="s">
        <v>30</v>
      </c>
      <c r="E1044" s="42" t="str">
        <f t="shared" si="16"/>
        <v>Public SafetyPatient Services</v>
      </c>
      <c r="F1044" s="94">
        <f>VLOOKUP(E1044,'Budget Template'!$C:$G,VLOOKUP(C1044,'Fund Lookup'!$A$2:$B$5,2,FALSE),FALSE)</f>
        <v>0</v>
      </c>
    </row>
    <row r="1045" spans="1:6" ht="30" x14ac:dyDescent="0.25">
      <c r="A1045" t="str">
        <f>'Cover Page'!$A$1</f>
        <v>North Carolina Central University</v>
      </c>
      <c r="B1045" s="91" t="s">
        <v>26</v>
      </c>
      <c r="C1045" s="92" t="s">
        <v>32</v>
      </c>
      <c r="D1045" s="42" t="s">
        <v>5</v>
      </c>
      <c r="E1045" s="42" t="str">
        <f t="shared" si="16"/>
        <v>Public SafetyContracts &amp; Grants</v>
      </c>
      <c r="F1045" s="94">
        <f>VLOOKUP(E1045,'Budget Template'!$C:$G,VLOOKUP(C1045,'Fund Lookup'!$A$2:$B$5,2,FALSE),FALSE)</f>
        <v>0</v>
      </c>
    </row>
    <row r="1046" spans="1:6" ht="30" x14ac:dyDescent="0.25">
      <c r="A1046" t="str">
        <f>'Cover Page'!$A$1</f>
        <v>North Carolina Central University</v>
      </c>
      <c r="B1046" s="91" t="s">
        <v>26</v>
      </c>
      <c r="C1046" s="92" t="s">
        <v>32</v>
      </c>
      <c r="D1046" s="42" t="s">
        <v>6</v>
      </c>
      <c r="E1046" s="42" t="str">
        <f t="shared" si="16"/>
        <v>Public SafetyGifts &amp; Investments</v>
      </c>
      <c r="F1046" s="94">
        <f>VLOOKUP(E1046,'Budget Template'!$C:$G,VLOOKUP(C1046,'Fund Lookup'!$A$2:$B$5,2,FALSE),FALSE)</f>
        <v>0</v>
      </c>
    </row>
    <row r="1047" spans="1:6" ht="30" x14ac:dyDescent="0.25">
      <c r="A1047" t="str">
        <f>'Cover Page'!$A$1</f>
        <v>North Carolina Central University</v>
      </c>
      <c r="B1047" s="91" t="s">
        <v>26</v>
      </c>
      <c r="C1047" s="92" t="s">
        <v>32</v>
      </c>
      <c r="D1047" s="42" t="s">
        <v>7</v>
      </c>
      <c r="E1047" s="42" t="str">
        <f t="shared" si="16"/>
        <v>Public SafetyOther Revenues</v>
      </c>
      <c r="F1047" s="94">
        <f>VLOOKUP(E1047,'Budget Template'!$C:$G,VLOOKUP(C1047,'Fund Lookup'!$A$2:$B$5,2,FALSE),FALSE)</f>
        <v>0</v>
      </c>
    </row>
    <row r="1048" spans="1:6" ht="30" x14ac:dyDescent="0.25">
      <c r="A1048" t="str">
        <f>'Cover Page'!$A$1</f>
        <v>North Carolina Central University</v>
      </c>
      <c r="B1048" s="91" t="s">
        <v>26</v>
      </c>
      <c r="C1048" s="92" t="s">
        <v>32</v>
      </c>
      <c r="D1048" s="42" t="s">
        <v>10</v>
      </c>
      <c r="E1048" s="42" t="str">
        <f t="shared" si="16"/>
        <v>Public SafetySalaries and Wages</v>
      </c>
      <c r="F1048" s="94">
        <f>VLOOKUP(E1048,'Budget Template'!$C:$G,VLOOKUP(C1048,'Fund Lookup'!$A$2:$B$5,2,FALSE),FALSE)</f>
        <v>145558</v>
      </c>
    </row>
    <row r="1049" spans="1:6" ht="30" x14ac:dyDescent="0.25">
      <c r="A1049" t="str">
        <f>'Cover Page'!$A$1</f>
        <v>North Carolina Central University</v>
      </c>
      <c r="B1049" s="91" t="s">
        <v>26</v>
      </c>
      <c r="C1049" s="92" t="s">
        <v>32</v>
      </c>
      <c r="D1049" s="42" t="s">
        <v>11</v>
      </c>
      <c r="E1049" s="42" t="str">
        <f t="shared" si="16"/>
        <v>Public SafetyStaff Benefits</v>
      </c>
      <c r="F1049" s="94">
        <f>VLOOKUP(E1049,'Budget Template'!$C:$G,VLOOKUP(C1049,'Fund Lookup'!$A$2:$B$5,2,FALSE),FALSE)</f>
        <v>63798</v>
      </c>
    </row>
    <row r="1050" spans="1:6" ht="30" x14ac:dyDescent="0.25">
      <c r="A1050" t="str">
        <f>'Cover Page'!$A$1</f>
        <v>North Carolina Central University</v>
      </c>
      <c r="B1050" s="91" t="s">
        <v>26</v>
      </c>
      <c r="C1050" s="92" t="s">
        <v>32</v>
      </c>
      <c r="D1050" s="42" t="s">
        <v>92</v>
      </c>
      <c r="E1050" s="42" t="str">
        <f t="shared" si="16"/>
        <v>Public SafetyServices, Supplies, Materials, &amp; Equip.</v>
      </c>
      <c r="F1050" s="94">
        <f>VLOOKUP(E1050,'Budget Template'!$C:$G,VLOOKUP(C1050,'Fund Lookup'!$A$2:$B$5,2,FALSE),FALSE)</f>
        <v>331464</v>
      </c>
    </row>
    <row r="1051" spans="1:6" ht="30" x14ac:dyDescent="0.25">
      <c r="A1051" t="str">
        <f>'Cover Page'!$A$1</f>
        <v>North Carolina Central University</v>
      </c>
      <c r="B1051" s="91" t="s">
        <v>26</v>
      </c>
      <c r="C1051" s="92" t="s">
        <v>32</v>
      </c>
      <c r="D1051" s="42" t="s">
        <v>13</v>
      </c>
      <c r="E1051" s="42" t="str">
        <f t="shared" si="16"/>
        <v>Public SafetyScholarships &amp; Fellowships</v>
      </c>
      <c r="F1051" s="94">
        <f>VLOOKUP(E1051,'Budget Template'!$C:$G,VLOOKUP(C1051,'Fund Lookup'!$A$2:$B$5,2,FALSE),FALSE)</f>
        <v>0</v>
      </c>
    </row>
    <row r="1052" spans="1:6" ht="30" x14ac:dyDescent="0.25">
      <c r="A1052" t="str">
        <f>'Cover Page'!$A$1</f>
        <v>North Carolina Central University</v>
      </c>
      <c r="B1052" s="91" t="s">
        <v>26</v>
      </c>
      <c r="C1052" s="92" t="s">
        <v>32</v>
      </c>
      <c r="D1052" s="42" t="s">
        <v>29</v>
      </c>
      <c r="E1052" s="42" t="str">
        <f t="shared" si="16"/>
        <v>Public SafetyDebt Service</v>
      </c>
      <c r="F1052" s="94">
        <f>VLOOKUP(E1052,'Budget Template'!$C:$G,VLOOKUP(C1052,'Fund Lookup'!$A$2:$B$5,2,FALSE),FALSE)</f>
        <v>0</v>
      </c>
    </row>
    <row r="1053" spans="1:6" ht="30" x14ac:dyDescent="0.25">
      <c r="A1053" t="str">
        <f>'Cover Page'!$A$1</f>
        <v>North Carolina Central University</v>
      </c>
      <c r="B1053" s="91" t="s">
        <v>26</v>
      </c>
      <c r="C1053" s="92" t="s">
        <v>32</v>
      </c>
      <c r="D1053" s="42" t="s">
        <v>12</v>
      </c>
      <c r="E1053" s="42" t="str">
        <f t="shared" si="16"/>
        <v>Public SafetyUtilities</v>
      </c>
      <c r="F1053" s="94">
        <f>VLOOKUP(E1053,'Budget Template'!$C:$G,VLOOKUP(C1053,'Fund Lookup'!$A$2:$B$5,2,FALSE),FALSE)</f>
        <v>0</v>
      </c>
    </row>
    <row r="1054" spans="1:6" ht="30" x14ac:dyDescent="0.25">
      <c r="A1054" t="str">
        <f>'Cover Page'!$A$1</f>
        <v>North Carolina Central University</v>
      </c>
      <c r="B1054" s="91" t="s">
        <v>26</v>
      </c>
      <c r="C1054" s="92" t="s">
        <v>32</v>
      </c>
      <c r="D1054" s="42" t="s">
        <v>14</v>
      </c>
      <c r="E1054" s="42" t="str">
        <f t="shared" si="16"/>
        <v>Public SafetyOther Expenses</v>
      </c>
      <c r="F1054" s="94">
        <f>VLOOKUP(E1054,'Budget Template'!$C:$G,VLOOKUP(C1054,'Fund Lookup'!$A$2:$B$5,2,FALSE),FALSE)</f>
        <v>0</v>
      </c>
    </row>
    <row r="1055" spans="1:6" ht="30" x14ac:dyDescent="0.25">
      <c r="A1055" t="str">
        <f>'Cover Page'!$A$1</f>
        <v>North Carolina Central University</v>
      </c>
      <c r="B1055" s="91" t="s">
        <v>26</v>
      </c>
      <c r="C1055" s="92" t="s">
        <v>32</v>
      </c>
      <c r="D1055" s="42" t="s">
        <v>35</v>
      </c>
      <c r="E1055" s="42" t="str">
        <f t="shared" si="16"/>
        <v>Public SafetyTransfers In</v>
      </c>
      <c r="F1055" s="94">
        <f>VLOOKUP(E1055,'Budget Template'!$C:$G,VLOOKUP(C1055,'Fund Lookup'!$A$2:$B$5,2,FALSE),FALSE)</f>
        <v>0</v>
      </c>
    </row>
    <row r="1056" spans="1:6" ht="30" x14ac:dyDescent="0.25">
      <c r="A1056" t="str">
        <f>'Cover Page'!$A$1</f>
        <v>North Carolina Central University</v>
      </c>
      <c r="B1056" s="91" t="s">
        <v>26</v>
      </c>
      <c r="C1056" s="92" t="s">
        <v>32</v>
      </c>
      <c r="D1056" s="42" t="s">
        <v>93</v>
      </c>
      <c r="E1056" s="42" t="str">
        <f t="shared" si="16"/>
        <v>Public SafetyTransfers Out to Capital</v>
      </c>
      <c r="F1056" s="94">
        <f>VLOOKUP(E1056,'Budget Template'!$C:$G,VLOOKUP(C1056,'Fund Lookup'!$A$2:$B$5,2,FALSE),FALSE)</f>
        <v>0</v>
      </c>
    </row>
    <row r="1057" spans="1:6" ht="30" x14ac:dyDescent="0.25">
      <c r="A1057" t="str">
        <f>'Cover Page'!$A$1</f>
        <v>North Carolina Central University</v>
      </c>
      <c r="B1057" s="91" t="s">
        <v>26</v>
      </c>
      <c r="C1057" s="92" t="s">
        <v>32</v>
      </c>
      <c r="D1057" s="42" t="s">
        <v>94</v>
      </c>
      <c r="E1057" s="42" t="str">
        <f t="shared" si="16"/>
        <v>Public SafetyTransfers Out (Other)</v>
      </c>
      <c r="F1057" s="94">
        <f>VLOOKUP(E1057,'Budget Template'!$C:$G,VLOOKUP(C1057,'Fund Lookup'!$A$2:$B$5,2,FALSE),FALSE)</f>
        <v>0</v>
      </c>
    </row>
    <row r="1058" spans="1:6" x14ac:dyDescent="0.25">
      <c r="A1058" t="str">
        <f>'Cover Page'!$A$1</f>
        <v>North Carolina Central University</v>
      </c>
      <c r="B1058" s="91" t="s">
        <v>26</v>
      </c>
      <c r="C1058" s="92" t="s">
        <v>86</v>
      </c>
      <c r="D1058" s="42" t="s">
        <v>33</v>
      </c>
      <c r="E1058" s="42" t="str">
        <f t="shared" si="16"/>
        <v>Public SafetyState Appropriation, Tuition, &amp; Fees</v>
      </c>
      <c r="F1058" s="94">
        <f>VLOOKUP(E1058,'Budget Template'!$C:$G,VLOOKUP(C1058,'Fund Lookup'!$A$2:$B$5,2,FALSE),FALSE)</f>
        <v>0</v>
      </c>
    </row>
    <row r="1059" spans="1:6" x14ac:dyDescent="0.25">
      <c r="A1059" t="str">
        <f>'Cover Page'!$A$1</f>
        <v>North Carolina Central University</v>
      </c>
      <c r="B1059" s="91" t="s">
        <v>26</v>
      </c>
      <c r="C1059" s="92" t="s">
        <v>86</v>
      </c>
      <c r="D1059" s="42" t="s">
        <v>4</v>
      </c>
      <c r="E1059" s="42" t="str">
        <f t="shared" si="16"/>
        <v>Public SafetySales &amp; Services</v>
      </c>
      <c r="F1059" s="94">
        <f>VLOOKUP(E1059,'Budget Template'!$C:$G,VLOOKUP(C1059,'Fund Lookup'!$A$2:$B$5,2,FALSE),FALSE)</f>
        <v>0</v>
      </c>
    </row>
    <row r="1060" spans="1:6" x14ac:dyDescent="0.25">
      <c r="A1060" t="str">
        <f>'Cover Page'!$A$1</f>
        <v>North Carolina Central University</v>
      </c>
      <c r="B1060" s="91" t="s">
        <v>26</v>
      </c>
      <c r="C1060" s="92" t="s">
        <v>86</v>
      </c>
      <c r="D1060" s="42" t="s">
        <v>30</v>
      </c>
      <c r="E1060" s="42" t="str">
        <f t="shared" si="16"/>
        <v>Public SafetyPatient Services</v>
      </c>
      <c r="F1060" s="94">
        <f>VLOOKUP(E1060,'Budget Template'!$C:$G,VLOOKUP(C1060,'Fund Lookup'!$A$2:$B$5,2,FALSE),FALSE)</f>
        <v>0</v>
      </c>
    </row>
    <row r="1061" spans="1:6" x14ac:dyDescent="0.25">
      <c r="A1061" t="str">
        <f>'Cover Page'!$A$1</f>
        <v>North Carolina Central University</v>
      </c>
      <c r="B1061" s="91" t="s">
        <v>26</v>
      </c>
      <c r="C1061" s="92" t="s">
        <v>86</v>
      </c>
      <c r="D1061" s="42" t="s">
        <v>5</v>
      </c>
      <c r="E1061" s="42" t="str">
        <f t="shared" si="16"/>
        <v>Public SafetyContracts &amp; Grants</v>
      </c>
      <c r="F1061" s="94">
        <f>VLOOKUP(E1061,'Budget Template'!$C:$G,VLOOKUP(C1061,'Fund Lookup'!$A$2:$B$5,2,FALSE),FALSE)</f>
        <v>0</v>
      </c>
    </row>
    <row r="1062" spans="1:6" x14ac:dyDescent="0.25">
      <c r="A1062" t="str">
        <f>'Cover Page'!$A$1</f>
        <v>North Carolina Central University</v>
      </c>
      <c r="B1062" s="91" t="s">
        <v>26</v>
      </c>
      <c r="C1062" s="92" t="s">
        <v>86</v>
      </c>
      <c r="D1062" s="42" t="s">
        <v>6</v>
      </c>
      <c r="E1062" s="42" t="str">
        <f t="shared" si="16"/>
        <v>Public SafetyGifts &amp; Investments</v>
      </c>
      <c r="F1062" s="94">
        <f>VLOOKUP(E1062,'Budget Template'!$C:$G,VLOOKUP(C1062,'Fund Lookup'!$A$2:$B$5,2,FALSE),FALSE)</f>
        <v>0</v>
      </c>
    </row>
    <row r="1063" spans="1:6" x14ac:dyDescent="0.25">
      <c r="A1063" t="str">
        <f>'Cover Page'!$A$1</f>
        <v>North Carolina Central University</v>
      </c>
      <c r="B1063" s="91" t="s">
        <v>26</v>
      </c>
      <c r="C1063" s="92" t="s">
        <v>86</v>
      </c>
      <c r="D1063" s="42" t="s">
        <v>7</v>
      </c>
      <c r="E1063" s="42" t="str">
        <f t="shared" si="16"/>
        <v>Public SafetyOther Revenues</v>
      </c>
      <c r="F1063" s="94">
        <f>VLOOKUP(E1063,'Budget Template'!$C:$G,VLOOKUP(C1063,'Fund Lookup'!$A$2:$B$5,2,FALSE),FALSE)</f>
        <v>0</v>
      </c>
    </row>
    <row r="1064" spans="1:6" x14ac:dyDescent="0.25">
      <c r="A1064" t="str">
        <f>'Cover Page'!$A$1</f>
        <v>North Carolina Central University</v>
      </c>
      <c r="B1064" s="91" t="s">
        <v>26</v>
      </c>
      <c r="C1064" s="92" t="s">
        <v>86</v>
      </c>
      <c r="D1064" s="42" t="s">
        <v>10</v>
      </c>
      <c r="E1064" s="42" t="str">
        <f t="shared" si="16"/>
        <v>Public SafetySalaries and Wages</v>
      </c>
      <c r="F1064" s="94">
        <f>VLOOKUP(E1064,'Budget Template'!$C:$G,VLOOKUP(C1064,'Fund Lookup'!$A$2:$B$5,2,FALSE),FALSE)</f>
        <v>0</v>
      </c>
    </row>
    <row r="1065" spans="1:6" x14ac:dyDescent="0.25">
      <c r="A1065" t="str">
        <f>'Cover Page'!$A$1</f>
        <v>North Carolina Central University</v>
      </c>
      <c r="B1065" s="91" t="s">
        <v>26</v>
      </c>
      <c r="C1065" s="92" t="s">
        <v>86</v>
      </c>
      <c r="D1065" s="42" t="s">
        <v>11</v>
      </c>
      <c r="E1065" s="42" t="str">
        <f t="shared" si="16"/>
        <v>Public SafetyStaff Benefits</v>
      </c>
      <c r="F1065" s="94">
        <f>VLOOKUP(E1065,'Budget Template'!$C:$G,VLOOKUP(C1065,'Fund Lookup'!$A$2:$B$5,2,FALSE),FALSE)</f>
        <v>0</v>
      </c>
    </row>
    <row r="1066" spans="1:6" x14ac:dyDescent="0.25">
      <c r="A1066" t="str">
        <f>'Cover Page'!$A$1</f>
        <v>North Carolina Central University</v>
      </c>
      <c r="B1066" s="91" t="s">
        <v>26</v>
      </c>
      <c r="C1066" s="92" t="s">
        <v>86</v>
      </c>
      <c r="D1066" s="42" t="s">
        <v>92</v>
      </c>
      <c r="E1066" s="42" t="str">
        <f t="shared" si="16"/>
        <v>Public SafetyServices, Supplies, Materials, &amp; Equip.</v>
      </c>
      <c r="F1066" s="94">
        <f>VLOOKUP(E1066,'Budget Template'!$C:$G,VLOOKUP(C1066,'Fund Lookup'!$A$2:$B$5,2,FALSE),FALSE)</f>
        <v>0</v>
      </c>
    </row>
    <row r="1067" spans="1:6" x14ac:dyDescent="0.25">
      <c r="A1067" t="str">
        <f>'Cover Page'!$A$1</f>
        <v>North Carolina Central University</v>
      </c>
      <c r="B1067" s="91" t="s">
        <v>26</v>
      </c>
      <c r="C1067" s="92" t="s">
        <v>86</v>
      </c>
      <c r="D1067" s="42" t="s">
        <v>13</v>
      </c>
      <c r="E1067" s="42" t="str">
        <f t="shared" si="16"/>
        <v>Public SafetyScholarships &amp; Fellowships</v>
      </c>
      <c r="F1067" s="94">
        <f>VLOOKUP(E1067,'Budget Template'!$C:$G,VLOOKUP(C1067,'Fund Lookup'!$A$2:$B$5,2,FALSE),FALSE)</f>
        <v>0</v>
      </c>
    </row>
    <row r="1068" spans="1:6" x14ac:dyDescent="0.25">
      <c r="A1068" t="str">
        <f>'Cover Page'!$A$1</f>
        <v>North Carolina Central University</v>
      </c>
      <c r="B1068" s="91" t="s">
        <v>26</v>
      </c>
      <c r="C1068" s="92" t="s">
        <v>86</v>
      </c>
      <c r="D1068" s="42" t="s">
        <v>29</v>
      </c>
      <c r="E1068" s="42" t="str">
        <f t="shared" si="16"/>
        <v>Public SafetyDebt Service</v>
      </c>
      <c r="F1068" s="94">
        <f>VLOOKUP(E1068,'Budget Template'!$C:$G,VLOOKUP(C1068,'Fund Lookup'!$A$2:$B$5,2,FALSE),FALSE)</f>
        <v>0</v>
      </c>
    </row>
    <row r="1069" spans="1:6" x14ac:dyDescent="0.25">
      <c r="A1069" t="str">
        <f>'Cover Page'!$A$1</f>
        <v>North Carolina Central University</v>
      </c>
      <c r="B1069" s="91" t="s">
        <v>26</v>
      </c>
      <c r="C1069" s="92" t="s">
        <v>86</v>
      </c>
      <c r="D1069" s="42" t="s">
        <v>12</v>
      </c>
      <c r="E1069" s="42" t="str">
        <f t="shared" si="16"/>
        <v>Public SafetyUtilities</v>
      </c>
      <c r="F1069" s="94">
        <f>VLOOKUP(E1069,'Budget Template'!$C:$G,VLOOKUP(C1069,'Fund Lookup'!$A$2:$B$5,2,FALSE),FALSE)</f>
        <v>0</v>
      </c>
    </row>
    <row r="1070" spans="1:6" x14ac:dyDescent="0.25">
      <c r="A1070" t="str">
        <f>'Cover Page'!$A$1</f>
        <v>North Carolina Central University</v>
      </c>
      <c r="B1070" s="91" t="s">
        <v>26</v>
      </c>
      <c r="C1070" s="92" t="s">
        <v>86</v>
      </c>
      <c r="D1070" s="42" t="s">
        <v>14</v>
      </c>
      <c r="E1070" s="42" t="str">
        <f t="shared" si="16"/>
        <v>Public SafetyOther Expenses</v>
      </c>
      <c r="F1070" s="94">
        <f>VLOOKUP(E1070,'Budget Template'!$C:$G,VLOOKUP(C1070,'Fund Lookup'!$A$2:$B$5,2,FALSE),FALSE)</f>
        <v>0</v>
      </c>
    </row>
    <row r="1071" spans="1:6" x14ac:dyDescent="0.25">
      <c r="A1071" t="str">
        <f>'Cover Page'!$A$1</f>
        <v>North Carolina Central University</v>
      </c>
      <c r="B1071" s="91" t="s">
        <v>26</v>
      </c>
      <c r="C1071" s="92" t="s">
        <v>86</v>
      </c>
      <c r="D1071" s="42" t="s">
        <v>35</v>
      </c>
      <c r="E1071" s="42" t="str">
        <f t="shared" si="16"/>
        <v>Public SafetyTransfers In</v>
      </c>
      <c r="F1071" s="94">
        <f>VLOOKUP(E1071,'Budget Template'!$C:$G,VLOOKUP(C1071,'Fund Lookup'!$A$2:$B$5,2,FALSE),FALSE)</f>
        <v>0</v>
      </c>
    </row>
    <row r="1072" spans="1:6" x14ac:dyDescent="0.25">
      <c r="A1072" t="str">
        <f>'Cover Page'!$A$1</f>
        <v>North Carolina Central University</v>
      </c>
      <c r="B1072" s="91" t="s">
        <v>26</v>
      </c>
      <c r="C1072" s="92" t="s">
        <v>86</v>
      </c>
      <c r="D1072" s="42" t="s">
        <v>93</v>
      </c>
      <c r="E1072" s="42" t="str">
        <f t="shared" si="16"/>
        <v>Public SafetyTransfers Out to Capital</v>
      </c>
      <c r="F1072" s="94">
        <f>VLOOKUP(E1072,'Budget Template'!$C:$G,VLOOKUP(C1072,'Fund Lookup'!$A$2:$B$5,2,FALSE),FALSE)</f>
        <v>0</v>
      </c>
    </row>
    <row r="1073" spans="1:6" x14ac:dyDescent="0.25">
      <c r="A1073" t="str">
        <f>'Cover Page'!$A$1</f>
        <v>North Carolina Central University</v>
      </c>
      <c r="B1073" s="91" t="s">
        <v>26</v>
      </c>
      <c r="C1073" s="92" t="s">
        <v>86</v>
      </c>
      <c r="D1073" s="42" t="s">
        <v>94</v>
      </c>
      <c r="E1073" s="42" t="str">
        <f t="shared" si="16"/>
        <v>Public SafetyTransfers Out (Other)</v>
      </c>
      <c r="F1073" s="94">
        <f>VLOOKUP(E1073,'Budget Template'!$C:$G,VLOOKUP(C1073,'Fund Lookup'!$A$2:$B$5,2,FALSE),FALSE)</f>
        <v>0</v>
      </c>
    </row>
    <row r="1074" spans="1:6" x14ac:dyDescent="0.25">
      <c r="A1074" t="str">
        <f>'Cover Page'!$A$1</f>
        <v>North Carolina Central University</v>
      </c>
      <c r="B1074" s="91" t="s">
        <v>26</v>
      </c>
      <c r="C1074" s="92" t="s">
        <v>28</v>
      </c>
      <c r="D1074" s="42" t="s">
        <v>33</v>
      </c>
      <c r="E1074" s="42" t="str">
        <f t="shared" si="16"/>
        <v>Public SafetyState Appropriation, Tuition, &amp; Fees</v>
      </c>
      <c r="F1074" s="94">
        <f>VLOOKUP(E1074,'Budget Template'!$C:$G,VLOOKUP(C1074,'Fund Lookup'!$A$2:$B$5,2,FALSE),FALSE)</f>
        <v>0</v>
      </c>
    </row>
    <row r="1075" spans="1:6" x14ac:dyDescent="0.25">
      <c r="A1075" t="str">
        <f>'Cover Page'!$A$1</f>
        <v>North Carolina Central University</v>
      </c>
      <c r="B1075" s="91" t="s">
        <v>26</v>
      </c>
      <c r="C1075" s="92" t="s">
        <v>28</v>
      </c>
      <c r="D1075" s="42" t="s">
        <v>4</v>
      </c>
      <c r="E1075" s="42" t="str">
        <f t="shared" si="16"/>
        <v>Public SafetySales &amp; Services</v>
      </c>
      <c r="F1075" s="94">
        <f>VLOOKUP(E1075,'Budget Template'!$C:$G,VLOOKUP(C1075,'Fund Lookup'!$A$2:$B$5,2,FALSE),FALSE)</f>
        <v>0</v>
      </c>
    </row>
    <row r="1076" spans="1:6" x14ac:dyDescent="0.25">
      <c r="A1076" t="str">
        <f>'Cover Page'!$A$1</f>
        <v>North Carolina Central University</v>
      </c>
      <c r="B1076" s="91" t="s">
        <v>26</v>
      </c>
      <c r="C1076" s="92" t="s">
        <v>28</v>
      </c>
      <c r="D1076" s="42" t="s">
        <v>30</v>
      </c>
      <c r="E1076" s="42" t="str">
        <f t="shared" si="16"/>
        <v>Public SafetyPatient Services</v>
      </c>
      <c r="F1076" s="94">
        <f>VLOOKUP(E1076,'Budget Template'!$C:$G,VLOOKUP(C1076,'Fund Lookup'!$A$2:$B$5,2,FALSE),FALSE)</f>
        <v>0</v>
      </c>
    </row>
    <row r="1077" spans="1:6" x14ac:dyDescent="0.25">
      <c r="A1077" t="str">
        <f>'Cover Page'!$A$1</f>
        <v>North Carolina Central University</v>
      </c>
      <c r="B1077" s="91" t="s">
        <v>26</v>
      </c>
      <c r="C1077" s="92" t="s">
        <v>28</v>
      </c>
      <c r="D1077" s="42" t="s">
        <v>5</v>
      </c>
      <c r="E1077" s="42" t="str">
        <f t="shared" si="16"/>
        <v>Public SafetyContracts &amp; Grants</v>
      </c>
      <c r="F1077" s="94">
        <f>VLOOKUP(E1077,'Budget Template'!$C:$G,VLOOKUP(C1077,'Fund Lookup'!$A$2:$B$5,2,FALSE),FALSE)</f>
        <v>0</v>
      </c>
    </row>
    <row r="1078" spans="1:6" x14ac:dyDescent="0.25">
      <c r="A1078" t="str">
        <f>'Cover Page'!$A$1</f>
        <v>North Carolina Central University</v>
      </c>
      <c r="B1078" s="91" t="s">
        <v>26</v>
      </c>
      <c r="C1078" s="92" t="s">
        <v>28</v>
      </c>
      <c r="D1078" s="42" t="s">
        <v>6</v>
      </c>
      <c r="E1078" s="42" t="str">
        <f t="shared" si="16"/>
        <v>Public SafetyGifts &amp; Investments</v>
      </c>
      <c r="F1078" s="94">
        <f>VLOOKUP(E1078,'Budget Template'!$C:$G,VLOOKUP(C1078,'Fund Lookup'!$A$2:$B$5,2,FALSE),FALSE)</f>
        <v>0</v>
      </c>
    </row>
    <row r="1079" spans="1:6" x14ac:dyDescent="0.25">
      <c r="A1079" t="str">
        <f>'Cover Page'!$A$1</f>
        <v>North Carolina Central University</v>
      </c>
      <c r="B1079" s="91" t="s">
        <v>26</v>
      </c>
      <c r="C1079" s="92" t="s">
        <v>28</v>
      </c>
      <c r="D1079" s="42" t="s">
        <v>7</v>
      </c>
      <c r="E1079" s="42" t="str">
        <f t="shared" si="16"/>
        <v>Public SafetyOther Revenues</v>
      </c>
      <c r="F1079" s="94">
        <f>VLOOKUP(E1079,'Budget Template'!$C:$G,VLOOKUP(C1079,'Fund Lookup'!$A$2:$B$5,2,FALSE),FALSE)</f>
        <v>0</v>
      </c>
    </row>
    <row r="1080" spans="1:6" x14ac:dyDescent="0.25">
      <c r="A1080" t="str">
        <f>'Cover Page'!$A$1</f>
        <v>North Carolina Central University</v>
      </c>
      <c r="B1080" s="91" t="s">
        <v>26</v>
      </c>
      <c r="C1080" s="92" t="s">
        <v>28</v>
      </c>
      <c r="D1080" s="42" t="s">
        <v>10</v>
      </c>
      <c r="E1080" s="42" t="str">
        <f t="shared" si="16"/>
        <v>Public SafetySalaries and Wages</v>
      </c>
      <c r="F1080" s="94">
        <f>VLOOKUP(E1080,'Budget Template'!$C:$G,VLOOKUP(C1080,'Fund Lookup'!$A$2:$B$5,2,FALSE),FALSE)</f>
        <v>0</v>
      </c>
    </row>
    <row r="1081" spans="1:6" x14ac:dyDescent="0.25">
      <c r="A1081" t="str">
        <f>'Cover Page'!$A$1</f>
        <v>North Carolina Central University</v>
      </c>
      <c r="B1081" s="91" t="s">
        <v>26</v>
      </c>
      <c r="C1081" s="92" t="s">
        <v>28</v>
      </c>
      <c r="D1081" s="42" t="s">
        <v>11</v>
      </c>
      <c r="E1081" s="42" t="str">
        <f t="shared" si="16"/>
        <v>Public SafetyStaff Benefits</v>
      </c>
      <c r="F1081" s="94">
        <f>VLOOKUP(E1081,'Budget Template'!$C:$G,VLOOKUP(C1081,'Fund Lookup'!$A$2:$B$5,2,FALSE),FALSE)</f>
        <v>0</v>
      </c>
    </row>
    <row r="1082" spans="1:6" x14ac:dyDescent="0.25">
      <c r="A1082" t="str">
        <f>'Cover Page'!$A$1</f>
        <v>North Carolina Central University</v>
      </c>
      <c r="B1082" s="91" t="s">
        <v>26</v>
      </c>
      <c r="C1082" s="92" t="s">
        <v>28</v>
      </c>
      <c r="D1082" s="42" t="s">
        <v>92</v>
      </c>
      <c r="E1082" s="42" t="str">
        <f t="shared" si="16"/>
        <v>Public SafetyServices, Supplies, Materials, &amp; Equip.</v>
      </c>
      <c r="F1082" s="94">
        <f>VLOOKUP(E1082,'Budget Template'!$C:$G,VLOOKUP(C1082,'Fund Lookup'!$A$2:$B$5,2,FALSE),FALSE)</f>
        <v>0</v>
      </c>
    </row>
    <row r="1083" spans="1:6" x14ac:dyDescent="0.25">
      <c r="A1083" t="str">
        <f>'Cover Page'!$A$1</f>
        <v>North Carolina Central University</v>
      </c>
      <c r="B1083" s="91" t="s">
        <v>26</v>
      </c>
      <c r="C1083" s="92" t="s">
        <v>28</v>
      </c>
      <c r="D1083" s="42" t="s">
        <v>13</v>
      </c>
      <c r="E1083" s="42" t="str">
        <f t="shared" si="16"/>
        <v>Public SafetyScholarships &amp; Fellowships</v>
      </c>
      <c r="F1083" s="94">
        <f>VLOOKUP(E1083,'Budget Template'!$C:$G,VLOOKUP(C1083,'Fund Lookup'!$A$2:$B$5,2,FALSE),FALSE)</f>
        <v>0</v>
      </c>
    </row>
    <row r="1084" spans="1:6" x14ac:dyDescent="0.25">
      <c r="A1084" t="str">
        <f>'Cover Page'!$A$1</f>
        <v>North Carolina Central University</v>
      </c>
      <c r="B1084" s="91" t="s">
        <v>26</v>
      </c>
      <c r="C1084" s="92" t="s">
        <v>28</v>
      </c>
      <c r="D1084" s="42" t="s">
        <v>29</v>
      </c>
      <c r="E1084" s="42" t="str">
        <f t="shared" si="16"/>
        <v>Public SafetyDebt Service</v>
      </c>
      <c r="F1084" s="94">
        <f>VLOOKUP(E1084,'Budget Template'!$C:$G,VLOOKUP(C1084,'Fund Lookup'!$A$2:$B$5,2,FALSE),FALSE)</f>
        <v>0</v>
      </c>
    </row>
    <row r="1085" spans="1:6" x14ac:dyDescent="0.25">
      <c r="A1085" t="str">
        <f>'Cover Page'!$A$1</f>
        <v>North Carolina Central University</v>
      </c>
      <c r="B1085" s="91" t="s">
        <v>26</v>
      </c>
      <c r="C1085" s="92" t="s">
        <v>28</v>
      </c>
      <c r="D1085" s="42" t="s">
        <v>12</v>
      </c>
      <c r="E1085" s="42" t="str">
        <f t="shared" si="16"/>
        <v>Public SafetyUtilities</v>
      </c>
      <c r="F1085" s="94">
        <f>VLOOKUP(E1085,'Budget Template'!$C:$G,VLOOKUP(C1085,'Fund Lookup'!$A$2:$B$5,2,FALSE),FALSE)</f>
        <v>0</v>
      </c>
    </row>
    <row r="1086" spans="1:6" x14ac:dyDescent="0.25">
      <c r="A1086" t="str">
        <f>'Cover Page'!$A$1</f>
        <v>North Carolina Central University</v>
      </c>
      <c r="B1086" s="91" t="s">
        <v>26</v>
      </c>
      <c r="C1086" s="92" t="s">
        <v>28</v>
      </c>
      <c r="D1086" s="42" t="s">
        <v>14</v>
      </c>
      <c r="E1086" s="42" t="str">
        <f t="shared" si="16"/>
        <v>Public SafetyOther Expenses</v>
      </c>
      <c r="F1086" s="94">
        <f>VLOOKUP(E1086,'Budget Template'!$C:$G,VLOOKUP(C1086,'Fund Lookup'!$A$2:$B$5,2,FALSE),FALSE)</f>
        <v>0</v>
      </c>
    </row>
    <row r="1087" spans="1:6" x14ac:dyDescent="0.25">
      <c r="A1087" t="str">
        <f>'Cover Page'!$A$1</f>
        <v>North Carolina Central University</v>
      </c>
      <c r="B1087" s="91" t="s">
        <v>26</v>
      </c>
      <c r="C1087" s="92" t="s">
        <v>28</v>
      </c>
      <c r="D1087" s="42" t="s">
        <v>35</v>
      </c>
      <c r="E1087" s="42" t="str">
        <f t="shared" si="16"/>
        <v>Public SafetyTransfers In</v>
      </c>
      <c r="F1087" s="94">
        <f>VLOOKUP(E1087,'Budget Template'!$C:$G,VLOOKUP(C1087,'Fund Lookup'!$A$2:$B$5,2,FALSE),FALSE)</f>
        <v>0</v>
      </c>
    </row>
    <row r="1088" spans="1:6" x14ac:dyDescent="0.25">
      <c r="A1088" t="str">
        <f>'Cover Page'!$A$1</f>
        <v>North Carolina Central University</v>
      </c>
      <c r="B1088" s="91" t="s">
        <v>26</v>
      </c>
      <c r="C1088" s="92" t="s">
        <v>28</v>
      </c>
      <c r="D1088" s="42" t="s">
        <v>93</v>
      </c>
      <c r="E1088" s="42" t="str">
        <f t="shared" si="16"/>
        <v>Public SafetyTransfers Out to Capital</v>
      </c>
      <c r="F1088" s="94">
        <f>VLOOKUP(E1088,'Budget Template'!$C:$G,VLOOKUP(C1088,'Fund Lookup'!$A$2:$B$5,2,FALSE),FALSE)</f>
        <v>0</v>
      </c>
    </row>
    <row r="1089" spans="1:6" x14ac:dyDescent="0.25">
      <c r="A1089" t="str">
        <f>'Cover Page'!$A$1</f>
        <v>North Carolina Central University</v>
      </c>
      <c r="B1089" s="91" t="s">
        <v>26</v>
      </c>
      <c r="C1089" s="92" t="s">
        <v>28</v>
      </c>
      <c r="D1089" s="42" t="s">
        <v>94</v>
      </c>
      <c r="E1089" s="42" t="str">
        <f t="shared" si="16"/>
        <v>Public SafetyTransfers Out (Other)</v>
      </c>
      <c r="F1089" s="94">
        <f>VLOOKUP(E1089,'Budget Template'!$C:$G,VLOOKUP(C1089,'Fund Lookup'!$A$2:$B$5,2,FALSE),FALSE)</f>
        <v>0</v>
      </c>
    </row>
    <row r="1090" spans="1:6" x14ac:dyDescent="0.25">
      <c r="A1090" t="str">
        <f>'Cover Page'!$A$1</f>
        <v>North Carolina Central University</v>
      </c>
      <c r="B1090" s="91" t="s">
        <v>23</v>
      </c>
      <c r="C1090" s="92" t="s">
        <v>0</v>
      </c>
      <c r="D1090" s="42" t="s">
        <v>33</v>
      </c>
      <c r="E1090" s="42" t="str">
        <f t="shared" si="16"/>
        <v>AdvancementState Appropriation, Tuition, &amp; Fees</v>
      </c>
      <c r="F1090" s="94">
        <f>VLOOKUP(E1090,'Budget Template'!$C:$G,VLOOKUP(C1090,'Fund Lookup'!$A$2:$B$5,2,FALSE),FALSE)</f>
        <v>2873626</v>
      </c>
    </row>
    <row r="1091" spans="1:6" x14ac:dyDescent="0.25">
      <c r="A1091" t="str">
        <f>'Cover Page'!$A$1</f>
        <v>North Carolina Central University</v>
      </c>
      <c r="B1091" s="91" t="s">
        <v>23</v>
      </c>
      <c r="C1091" s="92" t="s">
        <v>0</v>
      </c>
      <c r="D1091" s="42" t="s">
        <v>4</v>
      </c>
      <c r="E1091" s="42" t="str">
        <f t="shared" ref="E1091:E1154" si="17">B1091&amp;D1091</f>
        <v>AdvancementSales &amp; Services</v>
      </c>
      <c r="F1091" s="94">
        <f>VLOOKUP(E1091,'Budget Template'!$C:$G,VLOOKUP(C1091,'Fund Lookup'!$A$2:$B$5,2,FALSE),FALSE)</f>
        <v>0</v>
      </c>
    </row>
    <row r="1092" spans="1:6" x14ac:dyDescent="0.25">
      <c r="A1092" t="str">
        <f>'Cover Page'!$A$1</f>
        <v>North Carolina Central University</v>
      </c>
      <c r="B1092" s="91" t="s">
        <v>23</v>
      </c>
      <c r="C1092" s="92" t="s">
        <v>0</v>
      </c>
      <c r="D1092" s="42" t="s">
        <v>30</v>
      </c>
      <c r="E1092" s="42" t="str">
        <f t="shared" si="17"/>
        <v>AdvancementPatient Services</v>
      </c>
      <c r="F1092" s="94">
        <f>VLOOKUP(E1092,'Budget Template'!$C:$G,VLOOKUP(C1092,'Fund Lookup'!$A$2:$B$5,2,FALSE),FALSE)</f>
        <v>0</v>
      </c>
    </row>
    <row r="1093" spans="1:6" x14ac:dyDescent="0.25">
      <c r="A1093" t="str">
        <f>'Cover Page'!$A$1</f>
        <v>North Carolina Central University</v>
      </c>
      <c r="B1093" s="91" t="s">
        <v>23</v>
      </c>
      <c r="C1093" s="92" t="s">
        <v>0</v>
      </c>
      <c r="D1093" s="42" t="s">
        <v>5</v>
      </c>
      <c r="E1093" s="42" t="str">
        <f t="shared" si="17"/>
        <v>AdvancementContracts &amp; Grants</v>
      </c>
      <c r="F1093" s="94">
        <f>VLOOKUP(E1093,'Budget Template'!$C:$G,VLOOKUP(C1093,'Fund Lookup'!$A$2:$B$5,2,FALSE),FALSE)</f>
        <v>0</v>
      </c>
    </row>
    <row r="1094" spans="1:6" x14ac:dyDescent="0.25">
      <c r="A1094" t="str">
        <f>'Cover Page'!$A$1</f>
        <v>North Carolina Central University</v>
      </c>
      <c r="B1094" s="91" t="s">
        <v>23</v>
      </c>
      <c r="C1094" s="92" t="s">
        <v>0</v>
      </c>
      <c r="D1094" s="42" t="s">
        <v>6</v>
      </c>
      <c r="E1094" s="42" t="str">
        <f t="shared" si="17"/>
        <v>AdvancementGifts &amp; Investments</v>
      </c>
      <c r="F1094" s="94">
        <f>VLOOKUP(E1094,'Budget Template'!$C:$G,VLOOKUP(C1094,'Fund Lookup'!$A$2:$B$5,2,FALSE),FALSE)</f>
        <v>0</v>
      </c>
    </row>
    <row r="1095" spans="1:6" x14ac:dyDescent="0.25">
      <c r="A1095" t="str">
        <f>'Cover Page'!$A$1</f>
        <v>North Carolina Central University</v>
      </c>
      <c r="B1095" s="91" t="s">
        <v>23</v>
      </c>
      <c r="C1095" s="92" t="s">
        <v>0</v>
      </c>
      <c r="D1095" s="42" t="s">
        <v>7</v>
      </c>
      <c r="E1095" s="42" t="str">
        <f t="shared" si="17"/>
        <v>AdvancementOther Revenues</v>
      </c>
      <c r="F1095" s="94">
        <f>VLOOKUP(E1095,'Budget Template'!$C:$G,VLOOKUP(C1095,'Fund Lookup'!$A$2:$B$5,2,FALSE),FALSE)</f>
        <v>0</v>
      </c>
    </row>
    <row r="1096" spans="1:6" x14ac:dyDescent="0.25">
      <c r="A1096" t="str">
        <f>'Cover Page'!$A$1</f>
        <v>North Carolina Central University</v>
      </c>
      <c r="B1096" s="91" t="s">
        <v>23</v>
      </c>
      <c r="C1096" s="92" t="s">
        <v>0</v>
      </c>
      <c r="D1096" s="42" t="s">
        <v>10</v>
      </c>
      <c r="E1096" s="42" t="str">
        <f t="shared" si="17"/>
        <v>AdvancementSalaries and Wages</v>
      </c>
      <c r="F1096" s="94">
        <f>VLOOKUP(E1096,'Budget Template'!$C:$G,VLOOKUP(C1096,'Fund Lookup'!$A$2:$B$5,2,FALSE),FALSE)</f>
        <v>2053330</v>
      </c>
    </row>
    <row r="1097" spans="1:6" x14ac:dyDescent="0.25">
      <c r="A1097" t="str">
        <f>'Cover Page'!$A$1</f>
        <v>North Carolina Central University</v>
      </c>
      <c r="B1097" s="91" t="s">
        <v>23</v>
      </c>
      <c r="C1097" s="92" t="s">
        <v>0</v>
      </c>
      <c r="D1097" s="42" t="s">
        <v>11</v>
      </c>
      <c r="E1097" s="42" t="str">
        <f t="shared" si="17"/>
        <v>AdvancementStaff Benefits</v>
      </c>
      <c r="F1097" s="94">
        <f>VLOOKUP(E1097,'Budget Template'!$C:$G,VLOOKUP(C1097,'Fund Lookup'!$A$2:$B$5,2,FALSE),FALSE)</f>
        <v>459112</v>
      </c>
    </row>
    <row r="1098" spans="1:6" x14ac:dyDescent="0.25">
      <c r="A1098" t="str">
        <f>'Cover Page'!$A$1</f>
        <v>North Carolina Central University</v>
      </c>
      <c r="B1098" s="91" t="s">
        <v>23</v>
      </c>
      <c r="C1098" s="92" t="s">
        <v>0</v>
      </c>
      <c r="D1098" s="42" t="s">
        <v>92</v>
      </c>
      <c r="E1098" s="42" t="str">
        <f t="shared" si="17"/>
        <v>AdvancementServices, Supplies, Materials, &amp; Equip.</v>
      </c>
      <c r="F1098" s="94">
        <f>VLOOKUP(E1098,'Budget Template'!$C:$G,VLOOKUP(C1098,'Fund Lookup'!$A$2:$B$5,2,FALSE),FALSE)</f>
        <v>358684</v>
      </c>
    </row>
    <row r="1099" spans="1:6" x14ac:dyDescent="0.25">
      <c r="A1099" t="str">
        <f>'Cover Page'!$A$1</f>
        <v>North Carolina Central University</v>
      </c>
      <c r="B1099" s="91" t="s">
        <v>23</v>
      </c>
      <c r="C1099" s="92" t="s">
        <v>0</v>
      </c>
      <c r="D1099" s="42" t="s">
        <v>13</v>
      </c>
      <c r="E1099" s="42" t="str">
        <f t="shared" si="17"/>
        <v>AdvancementScholarships &amp; Fellowships</v>
      </c>
      <c r="F1099" s="94">
        <f>VLOOKUP(E1099,'Budget Template'!$C:$G,VLOOKUP(C1099,'Fund Lookup'!$A$2:$B$5,2,FALSE),FALSE)</f>
        <v>0</v>
      </c>
    </row>
    <row r="1100" spans="1:6" x14ac:dyDescent="0.25">
      <c r="A1100" t="str">
        <f>'Cover Page'!$A$1</f>
        <v>North Carolina Central University</v>
      </c>
      <c r="B1100" s="91" t="s">
        <v>23</v>
      </c>
      <c r="C1100" s="92" t="s">
        <v>0</v>
      </c>
      <c r="D1100" s="42" t="s">
        <v>29</v>
      </c>
      <c r="E1100" s="42" t="str">
        <f t="shared" si="17"/>
        <v>AdvancementDebt Service</v>
      </c>
      <c r="F1100" s="94">
        <f>VLOOKUP(E1100,'Budget Template'!$C:$G,VLOOKUP(C1100,'Fund Lookup'!$A$2:$B$5,2,FALSE),FALSE)</f>
        <v>0</v>
      </c>
    </row>
    <row r="1101" spans="1:6" x14ac:dyDescent="0.25">
      <c r="A1101" t="str">
        <f>'Cover Page'!$A$1</f>
        <v>North Carolina Central University</v>
      </c>
      <c r="B1101" s="91" t="s">
        <v>23</v>
      </c>
      <c r="C1101" s="92" t="s">
        <v>0</v>
      </c>
      <c r="D1101" s="42" t="s">
        <v>12</v>
      </c>
      <c r="E1101" s="42" t="str">
        <f t="shared" si="17"/>
        <v>AdvancementUtilities</v>
      </c>
      <c r="F1101" s="94">
        <f>VLOOKUP(E1101,'Budget Template'!$C:$G,VLOOKUP(C1101,'Fund Lookup'!$A$2:$B$5,2,FALSE),FALSE)</f>
        <v>0</v>
      </c>
    </row>
    <row r="1102" spans="1:6" x14ac:dyDescent="0.25">
      <c r="A1102" t="str">
        <f>'Cover Page'!$A$1</f>
        <v>North Carolina Central University</v>
      </c>
      <c r="B1102" s="91" t="s">
        <v>23</v>
      </c>
      <c r="C1102" s="92" t="s">
        <v>0</v>
      </c>
      <c r="D1102" s="42" t="s">
        <v>14</v>
      </c>
      <c r="E1102" s="42" t="str">
        <f t="shared" si="17"/>
        <v>AdvancementOther Expenses</v>
      </c>
      <c r="F1102" s="94">
        <f>VLOOKUP(E1102,'Budget Template'!$C:$G,VLOOKUP(C1102,'Fund Lookup'!$A$2:$B$5,2,FALSE),FALSE)</f>
        <v>2500</v>
      </c>
    </row>
    <row r="1103" spans="1:6" x14ac:dyDescent="0.25">
      <c r="A1103" t="str">
        <f>'Cover Page'!$A$1</f>
        <v>North Carolina Central University</v>
      </c>
      <c r="B1103" s="91" t="s">
        <v>23</v>
      </c>
      <c r="C1103" s="92" t="s">
        <v>0</v>
      </c>
      <c r="D1103" s="42" t="s">
        <v>35</v>
      </c>
      <c r="E1103" s="42" t="str">
        <f t="shared" si="17"/>
        <v>AdvancementTransfers In</v>
      </c>
      <c r="F1103" s="94">
        <f>VLOOKUP(E1103,'Budget Template'!$C:$G,VLOOKUP(C1103,'Fund Lookup'!$A$2:$B$5,2,FALSE),FALSE)</f>
        <v>0</v>
      </c>
    </row>
    <row r="1104" spans="1:6" x14ac:dyDescent="0.25">
      <c r="A1104" t="str">
        <f>'Cover Page'!$A$1</f>
        <v>North Carolina Central University</v>
      </c>
      <c r="B1104" s="91" t="s">
        <v>23</v>
      </c>
      <c r="C1104" s="92" t="s">
        <v>0</v>
      </c>
      <c r="D1104" s="42" t="s">
        <v>93</v>
      </c>
      <c r="E1104" s="42" t="str">
        <f t="shared" si="17"/>
        <v>AdvancementTransfers Out to Capital</v>
      </c>
      <c r="F1104" s="94">
        <f>VLOOKUP(E1104,'Budget Template'!$C:$G,VLOOKUP(C1104,'Fund Lookup'!$A$2:$B$5,2,FALSE),FALSE)</f>
        <v>0</v>
      </c>
    </row>
    <row r="1105" spans="1:6" x14ac:dyDescent="0.25">
      <c r="A1105" t="str">
        <f>'Cover Page'!$A$1</f>
        <v>North Carolina Central University</v>
      </c>
      <c r="B1105" s="91" t="s">
        <v>23</v>
      </c>
      <c r="C1105" s="92" t="s">
        <v>0</v>
      </c>
      <c r="D1105" s="42" t="s">
        <v>94</v>
      </c>
      <c r="E1105" s="42" t="str">
        <f t="shared" si="17"/>
        <v>AdvancementTransfers Out (Other)</v>
      </c>
      <c r="F1105" s="94">
        <f>VLOOKUP(E1105,'Budget Template'!$C:$G,VLOOKUP(C1105,'Fund Lookup'!$A$2:$B$5,2,FALSE),FALSE)</f>
        <v>0</v>
      </c>
    </row>
    <row r="1106" spans="1:6" ht="30" x14ac:dyDescent="0.25">
      <c r="A1106" t="str">
        <f>'Cover Page'!$A$1</f>
        <v>North Carolina Central University</v>
      </c>
      <c r="B1106" s="91" t="s">
        <v>23</v>
      </c>
      <c r="C1106" s="92" t="s">
        <v>32</v>
      </c>
      <c r="D1106" s="42" t="s">
        <v>33</v>
      </c>
      <c r="E1106" s="42" t="str">
        <f t="shared" si="17"/>
        <v>AdvancementState Appropriation, Tuition, &amp; Fees</v>
      </c>
      <c r="F1106" s="94">
        <f>VLOOKUP(E1106,'Budget Template'!$C:$G,VLOOKUP(C1106,'Fund Lookup'!$A$2:$B$5,2,FALSE),FALSE)</f>
        <v>0</v>
      </c>
    </row>
    <row r="1107" spans="1:6" ht="30" x14ac:dyDescent="0.25">
      <c r="A1107" t="str">
        <f>'Cover Page'!$A$1</f>
        <v>North Carolina Central University</v>
      </c>
      <c r="B1107" s="91" t="s">
        <v>23</v>
      </c>
      <c r="C1107" s="92" t="s">
        <v>32</v>
      </c>
      <c r="D1107" s="42" t="s">
        <v>4</v>
      </c>
      <c r="E1107" s="42" t="str">
        <f t="shared" si="17"/>
        <v>AdvancementSales &amp; Services</v>
      </c>
      <c r="F1107" s="94">
        <f>VLOOKUP(E1107,'Budget Template'!$C:$G,VLOOKUP(C1107,'Fund Lookup'!$A$2:$B$5,2,FALSE),FALSE)</f>
        <v>0</v>
      </c>
    </row>
    <row r="1108" spans="1:6" ht="30" x14ac:dyDescent="0.25">
      <c r="A1108" t="str">
        <f>'Cover Page'!$A$1</f>
        <v>North Carolina Central University</v>
      </c>
      <c r="B1108" s="91" t="s">
        <v>23</v>
      </c>
      <c r="C1108" s="92" t="s">
        <v>32</v>
      </c>
      <c r="D1108" s="42" t="s">
        <v>30</v>
      </c>
      <c r="E1108" s="42" t="str">
        <f t="shared" si="17"/>
        <v>AdvancementPatient Services</v>
      </c>
      <c r="F1108" s="94">
        <f>VLOOKUP(E1108,'Budget Template'!$C:$G,VLOOKUP(C1108,'Fund Lookup'!$A$2:$B$5,2,FALSE),FALSE)</f>
        <v>0</v>
      </c>
    </row>
    <row r="1109" spans="1:6" ht="30" x14ac:dyDescent="0.25">
      <c r="A1109" t="str">
        <f>'Cover Page'!$A$1</f>
        <v>North Carolina Central University</v>
      </c>
      <c r="B1109" s="91" t="s">
        <v>23</v>
      </c>
      <c r="C1109" s="92" t="s">
        <v>32</v>
      </c>
      <c r="D1109" s="42" t="s">
        <v>5</v>
      </c>
      <c r="E1109" s="42" t="str">
        <f t="shared" si="17"/>
        <v>AdvancementContracts &amp; Grants</v>
      </c>
      <c r="F1109" s="94">
        <f>VLOOKUP(E1109,'Budget Template'!$C:$G,VLOOKUP(C1109,'Fund Lookup'!$A$2:$B$5,2,FALSE),FALSE)</f>
        <v>0</v>
      </c>
    </row>
    <row r="1110" spans="1:6" ht="30" x14ac:dyDescent="0.25">
      <c r="A1110" t="str">
        <f>'Cover Page'!$A$1</f>
        <v>North Carolina Central University</v>
      </c>
      <c r="B1110" s="91" t="s">
        <v>23</v>
      </c>
      <c r="C1110" s="92" t="s">
        <v>32</v>
      </c>
      <c r="D1110" s="42" t="s">
        <v>6</v>
      </c>
      <c r="E1110" s="42" t="str">
        <f t="shared" si="17"/>
        <v>AdvancementGifts &amp; Investments</v>
      </c>
      <c r="F1110" s="94">
        <f>VLOOKUP(E1110,'Budget Template'!$C:$G,VLOOKUP(C1110,'Fund Lookup'!$A$2:$B$5,2,FALSE),FALSE)</f>
        <v>0</v>
      </c>
    </row>
    <row r="1111" spans="1:6" ht="30" x14ac:dyDescent="0.25">
      <c r="A1111" t="str">
        <f>'Cover Page'!$A$1</f>
        <v>North Carolina Central University</v>
      </c>
      <c r="B1111" s="91" t="s">
        <v>23</v>
      </c>
      <c r="C1111" s="92" t="s">
        <v>32</v>
      </c>
      <c r="D1111" s="42" t="s">
        <v>7</v>
      </c>
      <c r="E1111" s="42" t="str">
        <f t="shared" si="17"/>
        <v>AdvancementOther Revenues</v>
      </c>
      <c r="F1111" s="94">
        <f>VLOOKUP(E1111,'Budget Template'!$C:$G,VLOOKUP(C1111,'Fund Lookup'!$A$2:$B$5,2,FALSE),FALSE)</f>
        <v>0</v>
      </c>
    </row>
    <row r="1112" spans="1:6" ht="30" x14ac:dyDescent="0.25">
      <c r="A1112" t="str">
        <f>'Cover Page'!$A$1</f>
        <v>North Carolina Central University</v>
      </c>
      <c r="B1112" s="91" t="s">
        <v>23</v>
      </c>
      <c r="C1112" s="92" t="s">
        <v>32</v>
      </c>
      <c r="D1112" s="42" t="s">
        <v>10</v>
      </c>
      <c r="E1112" s="42" t="str">
        <f t="shared" si="17"/>
        <v>AdvancementSalaries and Wages</v>
      </c>
      <c r="F1112" s="94">
        <f>VLOOKUP(E1112,'Budget Template'!$C:$G,VLOOKUP(C1112,'Fund Lookup'!$A$2:$B$5,2,FALSE),FALSE)</f>
        <v>0</v>
      </c>
    </row>
    <row r="1113" spans="1:6" ht="30" x14ac:dyDescent="0.25">
      <c r="A1113" t="str">
        <f>'Cover Page'!$A$1</f>
        <v>North Carolina Central University</v>
      </c>
      <c r="B1113" s="91" t="s">
        <v>23</v>
      </c>
      <c r="C1113" s="92" t="s">
        <v>32</v>
      </c>
      <c r="D1113" s="42" t="s">
        <v>11</v>
      </c>
      <c r="E1113" s="42" t="str">
        <f t="shared" si="17"/>
        <v>AdvancementStaff Benefits</v>
      </c>
      <c r="F1113" s="94">
        <f>VLOOKUP(E1113,'Budget Template'!$C:$G,VLOOKUP(C1113,'Fund Lookup'!$A$2:$B$5,2,FALSE),FALSE)</f>
        <v>0</v>
      </c>
    </row>
    <row r="1114" spans="1:6" ht="30" x14ac:dyDescent="0.25">
      <c r="A1114" t="str">
        <f>'Cover Page'!$A$1</f>
        <v>North Carolina Central University</v>
      </c>
      <c r="B1114" s="91" t="s">
        <v>23</v>
      </c>
      <c r="C1114" s="92" t="s">
        <v>32</v>
      </c>
      <c r="D1114" s="42" t="s">
        <v>92</v>
      </c>
      <c r="E1114" s="42" t="str">
        <f t="shared" si="17"/>
        <v>AdvancementServices, Supplies, Materials, &amp; Equip.</v>
      </c>
      <c r="F1114" s="94">
        <f>VLOOKUP(E1114,'Budget Template'!$C:$G,VLOOKUP(C1114,'Fund Lookup'!$A$2:$B$5,2,FALSE),FALSE)</f>
        <v>0</v>
      </c>
    </row>
    <row r="1115" spans="1:6" ht="30" x14ac:dyDescent="0.25">
      <c r="A1115" t="str">
        <f>'Cover Page'!$A$1</f>
        <v>North Carolina Central University</v>
      </c>
      <c r="B1115" s="91" t="s">
        <v>23</v>
      </c>
      <c r="C1115" s="92" t="s">
        <v>32</v>
      </c>
      <c r="D1115" s="42" t="s">
        <v>13</v>
      </c>
      <c r="E1115" s="42" t="str">
        <f t="shared" si="17"/>
        <v>AdvancementScholarships &amp; Fellowships</v>
      </c>
      <c r="F1115" s="94">
        <f>VLOOKUP(E1115,'Budget Template'!$C:$G,VLOOKUP(C1115,'Fund Lookup'!$A$2:$B$5,2,FALSE),FALSE)</f>
        <v>0</v>
      </c>
    </row>
    <row r="1116" spans="1:6" ht="30" x14ac:dyDescent="0.25">
      <c r="A1116" t="str">
        <f>'Cover Page'!$A$1</f>
        <v>North Carolina Central University</v>
      </c>
      <c r="B1116" s="91" t="s">
        <v>23</v>
      </c>
      <c r="C1116" s="92" t="s">
        <v>32</v>
      </c>
      <c r="D1116" s="42" t="s">
        <v>29</v>
      </c>
      <c r="E1116" s="42" t="str">
        <f t="shared" si="17"/>
        <v>AdvancementDebt Service</v>
      </c>
      <c r="F1116" s="94">
        <f>VLOOKUP(E1116,'Budget Template'!$C:$G,VLOOKUP(C1116,'Fund Lookup'!$A$2:$B$5,2,FALSE),FALSE)</f>
        <v>0</v>
      </c>
    </row>
    <row r="1117" spans="1:6" ht="30" x14ac:dyDescent="0.25">
      <c r="A1117" t="str">
        <f>'Cover Page'!$A$1</f>
        <v>North Carolina Central University</v>
      </c>
      <c r="B1117" s="91" t="s">
        <v>23</v>
      </c>
      <c r="C1117" s="92" t="s">
        <v>32</v>
      </c>
      <c r="D1117" s="42" t="s">
        <v>12</v>
      </c>
      <c r="E1117" s="42" t="str">
        <f t="shared" si="17"/>
        <v>AdvancementUtilities</v>
      </c>
      <c r="F1117" s="94">
        <f>VLOOKUP(E1117,'Budget Template'!$C:$G,VLOOKUP(C1117,'Fund Lookup'!$A$2:$B$5,2,FALSE),FALSE)</f>
        <v>0</v>
      </c>
    </row>
    <row r="1118" spans="1:6" ht="30" x14ac:dyDescent="0.25">
      <c r="A1118" t="str">
        <f>'Cover Page'!$A$1</f>
        <v>North Carolina Central University</v>
      </c>
      <c r="B1118" s="91" t="s">
        <v>23</v>
      </c>
      <c r="C1118" s="92" t="s">
        <v>32</v>
      </c>
      <c r="D1118" s="42" t="s">
        <v>14</v>
      </c>
      <c r="E1118" s="42" t="str">
        <f t="shared" si="17"/>
        <v>AdvancementOther Expenses</v>
      </c>
      <c r="F1118" s="94">
        <f>VLOOKUP(E1118,'Budget Template'!$C:$G,VLOOKUP(C1118,'Fund Lookup'!$A$2:$B$5,2,FALSE),FALSE)</f>
        <v>0</v>
      </c>
    </row>
    <row r="1119" spans="1:6" ht="30" x14ac:dyDescent="0.25">
      <c r="A1119" t="str">
        <f>'Cover Page'!$A$1</f>
        <v>North Carolina Central University</v>
      </c>
      <c r="B1119" s="91" t="s">
        <v>23</v>
      </c>
      <c r="C1119" s="92" t="s">
        <v>32</v>
      </c>
      <c r="D1119" s="42" t="s">
        <v>35</v>
      </c>
      <c r="E1119" s="42" t="str">
        <f t="shared" si="17"/>
        <v>AdvancementTransfers In</v>
      </c>
      <c r="F1119" s="94">
        <f>VLOOKUP(E1119,'Budget Template'!$C:$G,VLOOKUP(C1119,'Fund Lookup'!$A$2:$B$5,2,FALSE),FALSE)</f>
        <v>0</v>
      </c>
    </row>
    <row r="1120" spans="1:6" ht="30" x14ac:dyDescent="0.25">
      <c r="A1120" t="str">
        <f>'Cover Page'!$A$1</f>
        <v>North Carolina Central University</v>
      </c>
      <c r="B1120" s="91" t="s">
        <v>23</v>
      </c>
      <c r="C1120" s="92" t="s">
        <v>32</v>
      </c>
      <c r="D1120" s="42" t="s">
        <v>93</v>
      </c>
      <c r="E1120" s="42" t="str">
        <f t="shared" si="17"/>
        <v>AdvancementTransfers Out to Capital</v>
      </c>
      <c r="F1120" s="94">
        <f>VLOOKUP(E1120,'Budget Template'!$C:$G,VLOOKUP(C1120,'Fund Lookup'!$A$2:$B$5,2,FALSE),FALSE)</f>
        <v>0</v>
      </c>
    </row>
    <row r="1121" spans="1:6" ht="30" x14ac:dyDescent="0.25">
      <c r="A1121" t="str">
        <f>'Cover Page'!$A$1</f>
        <v>North Carolina Central University</v>
      </c>
      <c r="B1121" s="91" t="s">
        <v>23</v>
      </c>
      <c r="C1121" s="92" t="s">
        <v>32</v>
      </c>
      <c r="D1121" s="42" t="s">
        <v>94</v>
      </c>
      <c r="E1121" s="42" t="str">
        <f t="shared" si="17"/>
        <v>AdvancementTransfers Out (Other)</v>
      </c>
      <c r="F1121" s="94">
        <f>VLOOKUP(E1121,'Budget Template'!$C:$G,VLOOKUP(C1121,'Fund Lookup'!$A$2:$B$5,2,FALSE),FALSE)</f>
        <v>0</v>
      </c>
    </row>
    <row r="1122" spans="1:6" x14ac:dyDescent="0.25">
      <c r="A1122" t="str">
        <f>'Cover Page'!$A$1</f>
        <v>North Carolina Central University</v>
      </c>
      <c r="B1122" s="91" t="s">
        <v>23</v>
      </c>
      <c r="C1122" s="92" t="s">
        <v>86</v>
      </c>
      <c r="D1122" s="42" t="s">
        <v>33</v>
      </c>
      <c r="E1122" s="42" t="str">
        <f t="shared" si="17"/>
        <v>AdvancementState Appropriation, Tuition, &amp; Fees</v>
      </c>
      <c r="F1122" s="94">
        <f>VLOOKUP(E1122,'Budget Template'!$C:$G,VLOOKUP(C1122,'Fund Lookup'!$A$2:$B$5,2,FALSE),FALSE)</f>
        <v>0</v>
      </c>
    </row>
    <row r="1123" spans="1:6" x14ac:dyDescent="0.25">
      <c r="A1123" t="str">
        <f>'Cover Page'!$A$1</f>
        <v>North Carolina Central University</v>
      </c>
      <c r="B1123" s="91" t="s">
        <v>23</v>
      </c>
      <c r="C1123" s="92" t="s">
        <v>86</v>
      </c>
      <c r="D1123" s="42" t="s">
        <v>4</v>
      </c>
      <c r="E1123" s="42" t="str">
        <f t="shared" si="17"/>
        <v>AdvancementSales &amp; Services</v>
      </c>
      <c r="F1123" s="94">
        <f>VLOOKUP(E1123,'Budget Template'!$C:$G,VLOOKUP(C1123,'Fund Lookup'!$A$2:$B$5,2,FALSE),FALSE)</f>
        <v>0</v>
      </c>
    </row>
    <row r="1124" spans="1:6" x14ac:dyDescent="0.25">
      <c r="A1124" t="str">
        <f>'Cover Page'!$A$1</f>
        <v>North Carolina Central University</v>
      </c>
      <c r="B1124" s="91" t="s">
        <v>23</v>
      </c>
      <c r="C1124" s="92" t="s">
        <v>86</v>
      </c>
      <c r="D1124" s="42" t="s">
        <v>30</v>
      </c>
      <c r="E1124" s="42" t="str">
        <f t="shared" si="17"/>
        <v>AdvancementPatient Services</v>
      </c>
      <c r="F1124" s="94">
        <f>VLOOKUP(E1124,'Budget Template'!$C:$G,VLOOKUP(C1124,'Fund Lookup'!$A$2:$B$5,2,FALSE),FALSE)</f>
        <v>0</v>
      </c>
    </row>
    <row r="1125" spans="1:6" x14ac:dyDescent="0.25">
      <c r="A1125" t="str">
        <f>'Cover Page'!$A$1</f>
        <v>North Carolina Central University</v>
      </c>
      <c r="B1125" s="91" t="s">
        <v>23</v>
      </c>
      <c r="C1125" s="92" t="s">
        <v>86</v>
      </c>
      <c r="D1125" s="42" t="s">
        <v>5</v>
      </c>
      <c r="E1125" s="42" t="str">
        <f t="shared" si="17"/>
        <v>AdvancementContracts &amp; Grants</v>
      </c>
      <c r="F1125" s="94">
        <f>VLOOKUP(E1125,'Budget Template'!$C:$G,VLOOKUP(C1125,'Fund Lookup'!$A$2:$B$5,2,FALSE),FALSE)</f>
        <v>0</v>
      </c>
    </row>
    <row r="1126" spans="1:6" x14ac:dyDescent="0.25">
      <c r="A1126" t="str">
        <f>'Cover Page'!$A$1</f>
        <v>North Carolina Central University</v>
      </c>
      <c r="B1126" s="91" t="s">
        <v>23</v>
      </c>
      <c r="C1126" s="92" t="s">
        <v>86</v>
      </c>
      <c r="D1126" s="42" t="s">
        <v>6</v>
      </c>
      <c r="E1126" s="42" t="str">
        <f t="shared" si="17"/>
        <v>AdvancementGifts &amp; Investments</v>
      </c>
      <c r="F1126" s="94">
        <f>VLOOKUP(E1126,'Budget Template'!$C:$G,VLOOKUP(C1126,'Fund Lookup'!$A$2:$B$5,2,FALSE),FALSE)</f>
        <v>0</v>
      </c>
    </row>
    <row r="1127" spans="1:6" x14ac:dyDescent="0.25">
      <c r="A1127" t="str">
        <f>'Cover Page'!$A$1</f>
        <v>North Carolina Central University</v>
      </c>
      <c r="B1127" s="91" t="s">
        <v>23</v>
      </c>
      <c r="C1127" s="92" t="s">
        <v>86</v>
      </c>
      <c r="D1127" s="42" t="s">
        <v>7</v>
      </c>
      <c r="E1127" s="42" t="str">
        <f t="shared" si="17"/>
        <v>AdvancementOther Revenues</v>
      </c>
      <c r="F1127" s="94">
        <f>VLOOKUP(E1127,'Budget Template'!$C:$G,VLOOKUP(C1127,'Fund Lookup'!$A$2:$B$5,2,FALSE),FALSE)</f>
        <v>0</v>
      </c>
    </row>
    <row r="1128" spans="1:6" x14ac:dyDescent="0.25">
      <c r="A1128" t="str">
        <f>'Cover Page'!$A$1</f>
        <v>North Carolina Central University</v>
      </c>
      <c r="B1128" s="91" t="s">
        <v>23</v>
      </c>
      <c r="C1128" s="92" t="s">
        <v>86</v>
      </c>
      <c r="D1128" s="42" t="s">
        <v>10</v>
      </c>
      <c r="E1128" s="42" t="str">
        <f t="shared" si="17"/>
        <v>AdvancementSalaries and Wages</v>
      </c>
      <c r="F1128" s="94">
        <f>VLOOKUP(E1128,'Budget Template'!$C:$G,VLOOKUP(C1128,'Fund Lookup'!$A$2:$B$5,2,FALSE),FALSE)</f>
        <v>0</v>
      </c>
    </row>
    <row r="1129" spans="1:6" x14ac:dyDescent="0.25">
      <c r="A1129" t="str">
        <f>'Cover Page'!$A$1</f>
        <v>North Carolina Central University</v>
      </c>
      <c r="B1129" s="91" t="s">
        <v>23</v>
      </c>
      <c r="C1129" s="92" t="s">
        <v>86</v>
      </c>
      <c r="D1129" s="42" t="s">
        <v>11</v>
      </c>
      <c r="E1129" s="42" t="str">
        <f t="shared" si="17"/>
        <v>AdvancementStaff Benefits</v>
      </c>
      <c r="F1129" s="94">
        <f>VLOOKUP(E1129,'Budget Template'!$C:$G,VLOOKUP(C1129,'Fund Lookup'!$A$2:$B$5,2,FALSE),FALSE)</f>
        <v>0</v>
      </c>
    </row>
    <row r="1130" spans="1:6" x14ac:dyDescent="0.25">
      <c r="A1130" t="str">
        <f>'Cover Page'!$A$1</f>
        <v>North Carolina Central University</v>
      </c>
      <c r="B1130" s="91" t="s">
        <v>23</v>
      </c>
      <c r="C1130" s="92" t="s">
        <v>86</v>
      </c>
      <c r="D1130" s="42" t="s">
        <v>92</v>
      </c>
      <c r="E1130" s="42" t="str">
        <f t="shared" si="17"/>
        <v>AdvancementServices, Supplies, Materials, &amp; Equip.</v>
      </c>
      <c r="F1130" s="94">
        <f>VLOOKUP(E1130,'Budget Template'!$C:$G,VLOOKUP(C1130,'Fund Lookup'!$A$2:$B$5,2,FALSE),FALSE)</f>
        <v>0</v>
      </c>
    </row>
    <row r="1131" spans="1:6" x14ac:dyDescent="0.25">
      <c r="A1131" t="str">
        <f>'Cover Page'!$A$1</f>
        <v>North Carolina Central University</v>
      </c>
      <c r="B1131" s="91" t="s">
        <v>23</v>
      </c>
      <c r="C1131" s="92" t="s">
        <v>86</v>
      </c>
      <c r="D1131" s="42" t="s">
        <v>13</v>
      </c>
      <c r="E1131" s="42" t="str">
        <f t="shared" si="17"/>
        <v>AdvancementScholarships &amp; Fellowships</v>
      </c>
      <c r="F1131" s="94">
        <f>VLOOKUP(E1131,'Budget Template'!$C:$G,VLOOKUP(C1131,'Fund Lookup'!$A$2:$B$5,2,FALSE),FALSE)</f>
        <v>0</v>
      </c>
    </row>
    <row r="1132" spans="1:6" x14ac:dyDescent="0.25">
      <c r="A1132" t="str">
        <f>'Cover Page'!$A$1</f>
        <v>North Carolina Central University</v>
      </c>
      <c r="B1132" s="91" t="s">
        <v>23</v>
      </c>
      <c r="C1132" s="92" t="s">
        <v>86</v>
      </c>
      <c r="D1132" s="42" t="s">
        <v>29</v>
      </c>
      <c r="E1132" s="42" t="str">
        <f t="shared" si="17"/>
        <v>AdvancementDebt Service</v>
      </c>
      <c r="F1132" s="94">
        <f>VLOOKUP(E1132,'Budget Template'!$C:$G,VLOOKUP(C1132,'Fund Lookup'!$A$2:$B$5,2,FALSE),FALSE)</f>
        <v>0</v>
      </c>
    </row>
    <row r="1133" spans="1:6" x14ac:dyDescent="0.25">
      <c r="A1133" t="str">
        <f>'Cover Page'!$A$1</f>
        <v>North Carolina Central University</v>
      </c>
      <c r="B1133" s="91" t="s">
        <v>23</v>
      </c>
      <c r="C1133" s="92" t="s">
        <v>86</v>
      </c>
      <c r="D1133" s="42" t="s">
        <v>12</v>
      </c>
      <c r="E1133" s="42" t="str">
        <f t="shared" si="17"/>
        <v>AdvancementUtilities</v>
      </c>
      <c r="F1133" s="94">
        <f>VLOOKUP(E1133,'Budget Template'!$C:$G,VLOOKUP(C1133,'Fund Lookup'!$A$2:$B$5,2,FALSE),FALSE)</f>
        <v>0</v>
      </c>
    </row>
    <row r="1134" spans="1:6" x14ac:dyDescent="0.25">
      <c r="A1134" t="str">
        <f>'Cover Page'!$A$1</f>
        <v>North Carolina Central University</v>
      </c>
      <c r="B1134" s="91" t="s">
        <v>23</v>
      </c>
      <c r="C1134" s="92" t="s">
        <v>86</v>
      </c>
      <c r="D1134" s="42" t="s">
        <v>14</v>
      </c>
      <c r="E1134" s="42" t="str">
        <f t="shared" si="17"/>
        <v>AdvancementOther Expenses</v>
      </c>
      <c r="F1134" s="94">
        <f>VLOOKUP(E1134,'Budget Template'!$C:$G,VLOOKUP(C1134,'Fund Lookup'!$A$2:$B$5,2,FALSE),FALSE)</f>
        <v>0</v>
      </c>
    </row>
    <row r="1135" spans="1:6" x14ac:dyDescent="0.25">
      <c r="A1135" t="str">
        <f>'Cover Page'!$A$1</f>
        <v>North Carolina Central University</v>
      </c>
      <c r="B1135" s="91" t="s">
        <v>23</v>
      </c>
      <c r="C1135" s="92" t="s">
        <v>86</v>
      </c>
      <c r="D1135" s="42" t="s">
        <v>35</v>
      </c>
      <c r="E1135" s="42" t="str">
        <f t="shared" si="17"/>
        <v>AdvancementTransfers In</v>
      </c>
      <c r="F1135" s="94">
        <f>VLOOKUP(E1135,'Budget Template'!$C:$G,VLOOKUP(C1135,'Fund Lookup'!$A$2:$B$5,2,FALSE),FALSE)</f>
        <v>0</v>
      </c>
    </row>
    <row r="1136" spans="1:6" x14ac:dyDescent="0.25">
      <c r="A1136" t="str">
        <f>'Cover Page'!$A$1</f>
        <v>North Carolina Central University</v>
      </c>
      <c r="B1136" s="91" t="s">
        <v>23</v>
      </c>
      <c r="C1136" s="92" t="s">
        <v>86</v>
      </c>
      <c r="D1136" s="42" t="s">
        <v>93</v>
      </c>
      <c r="E1136" s="42" t="str">
        <f t="shared" si="17"/>
        <v>AdvancementTransfers Out to Capital</v>
      </c>
      <c r="F1136" s="94">
        <f>VLOOKUP(E1136,'Budget Template'!$C:$G,VLOOKUP(C1136,'Fund Lookup'!$A$2:$B$5,2,FALSE),FALSE)</f>
        <v>0</v>
      </c>
    </row>
    <row r="1137" spans="1:6" x14ac:dyDescent="0.25">
      <c r="A1137" t="str">
        <f>'Cover Page'!$A$1</f>
        <v>North Carolina Central University</v>
      </c>
      <c r="B1137" s="91" t="s">
        <v>23</v>
      </c>
      <c r="C1137" s="92" t="s">
        <v>86</v>
      </c>
      <c r="D1137" s="42" t="s">
        <v>94</v>
      </c>
      <c r="E1137" s="42" t="str">
        <f t="shared" si="17"/>
        <v>AdvancementTransfers Out (Other)</v>
      </c>
      <c r="F1137" s="94">
        <f>VLOOKUP(E1137,'Budget Template'!$C:$G,VLOOKUP(C1137,'Fund Lookup'!$A$2:$B$5,2,FALSE),FALSE)</f>
        <v>0</v>
      </c>
    </row>
    <row r="1138" spans="1:6" x14ac:dyDescent="0.25">
      <c r="A1138" t="str">
        <f>'Cover Page'!$A$1</f>
        <v>North Carolina Central University</v>
      </c>
      <c r="B1138" s="91" t="s">
        <v>23</v>
      </c>
      <c r="C1138" s="92" t="s">
        <v>28</v>
      </c>
      <c r="D1138" s="42" t="s">
        <v>33</v>
      </c>
      <c r="E1138" s="42" t="str">
        <f t="shared" si="17"/>
        <v>AdvancementState Appropriation, Tuition, &amp; Fees</v>
      </c>
      <c r="F1138" s="94">
        <f>VLOOKUP(E1138,'Budget Template'!$C:$G,VLOOKUP(C1138,'Fund Lookup'!$A$2:$B$5,2,FALSE),FALSE)</f>
        <v>0</v>
      </c>
    </row>
    <row r="1139" spans="1:6" x14ac:dyDescent="0.25">
      <c r="A1139" t="str">
        <f>'Cover Page'!$A$1</f>
        <v>North Carolina Central University</v>
      </c>
      <c r="B1139" s="91" t="s">
        <v>23</v>
      </c>
      <c r="C1139" s="92" t="s">
        <v>28</v>
      </c>
      <c r="D1139" s="42" t="s">
        <v>4</v>
      </c>
      <c r="E1139" s="42" t="str">
        <f t="shared" si="17"/>
        <v>AdvancementSales &amp; Services</v>
      </c>
      <c r="F1139" s="94">
        <f>VLOOKUP(E1139,'Budget Template'!$C:$G,VLOOKUP(C1139,'Fund Lookup'!$A$2:$B$5,2,FALSE),FALSE)</f>
        <v>0</v>
      </c>
    </row>
    <row r="1140" spans="1:6" x14ac:dyDescent="0.25">
      <c r="A1140" t="str">
        <f>'Cover Page'!$A$1</f>
        <v>North Carolina Central University</v>
      </c>
      <c r="B1140" s="91" t="s">
        <v>23</v>
      </c>
      <c r="C1140" s="92" t="s">
        <v>28</v>
      </c>
      <c r="D1140" s="42" t="s">
        <v>30</v>
      </c>
      <c r="E1140" s="42" t="str">
        <f t="shared" si="17"/>
        <v>AdvancementPatient Services</v>
      </c>
      <c r="F1140" s="94">
        <f>VLOOKUP(E1140,'Budget Template'!$C:$G,VLOOKUP(C1140,'Fund Lookup'!$A$2:$B$5,2,FALSE),FALSE)</f>
        <v>0</v>
      </c>
    </row>
    <row r="1141" spans="1:6" x14ac:dyDescent="0.25">
      <c r="A1141" t="str">
        <f>'Cover Page'!$A$1</f>
        <v>North Carolina Central University</v>
      </c>
      <c r="B1141" s="91" t="s">
        <v>23</v>
      </c>
      <c r="C1141" s="92" t="s">
        <v>28</v>
      </c>
      <c r="D1141" s="42" t="s">
        <v>5</v>
      </c>
      <c r="E1141" s="42" t="str">
        <f t="shared" si="17"/>
        <v>AdvancementContracts &amp; Grants</v>
      </c>
      <c r="F1141" s="94">
        <f>VLOOKUP(E1141,'Budget Template'!$C:$G,VLOOKUP(C1141,'Fund Lookup'!$A$2:$B$5,2,FALSE),FALSE)</f>
        <v>0</v>
      </c>
    </row>
    <row r="1142" spans="1:6" x14ac:dyDescent="0.25">
      <c r="A1142" t="str">
        <f>'Cover Page'!$A$1</f>
        <v>North Carolina Central University</v>
      </c>
      <c r="B1142" s="91" t="s">
        <v>23</v>
      </c>
      <c r="C1142" s="92" t="s">
        <v>28</v>
      </c>
      <c r="D1142" s="42" t="s">
        <v>6</v>
      </c>
      <c r="E1142" s="42" t="str">
        <f t="shared" si="17"/>
        <v>AdvancementGifts &amp; Investments</v>
      </c>
      <c r="F1142" s="94">
        <f>VLOOKUP(E1142,'Budget Template'!$C:$G,VLOOKUP(C1142,'Fund Lookup'!$A$2:$B$5,2,FALSE),FALSE)</f>
        <v>0</v>
      </c>
    </row>
    <row r="1143" spans="1:6" x14ac:dyDescent="0.25">
      <c r="A1143" t="str">
        <f>'Cover Page'!$A$1</f>
        <v>North Carolina Central University</v>
      </c>
      <c r="B1143" s="91" t="s">
        <v>23</v>
      </c>
      <c r="C1143" s="92" t="s">
        <v>28</v>
      </c>
      <c r="D1143" s="42" t="s">
        <v>7</v>
      </c>
      <c r="E1143" s="42" t="str">
        <f t="shared" si="17"/>
        <v>AdvancementOther Revenues</v>
      </c>
      <c r="F1143" s="94">
        <f>VLOOKUP(E1143,'Budget Template'!$C:$G,VLOOKUP(C1143,'Fund Lookup'!$A$2:$B$5,2,FALSE),FALSE)</f>
        <v>14967</v>
      </c>
    </row>
    <row r="1144" spans="1:6" x14ac:dyDescent="0.25">
      <c r="A1144" t="str">
        <f>'Cover Page'!$A$1</f>
        <v>North Carolina Central University</v>
      </c>
      <c r="B1144" s="91" t="s">
        <v>23</v>
      </c>
      <c r="C1144" s="92" t="s">
        <v>28</v>
      </c>
      <c r="D1144" s="42" t="s">
        <v>10</v>
      </c>
      <c r="E1144" s="42" t="str">
        <f t="shared" si="17"/>
        <v>AdvancementSalaries and Wages</v>
      </c>
      <c r="F1144" s="94">
        <f>VLOOKUP(E1144,'Budget Template'!$C:$G,VLOOKUP(C1144,'Fund Lookup'!$A$2:$B$5,2,FALSE),FALSE)</f>
        <v>0</v>
      </c>
    </row>
    <row r="1145" spans="1:6" x14ac:dyDescent="0.25">
      <c r="A1145" t="str">
        <f>'Cover Page'!$A$1</f>
        <v>North Carolina Central University</v>
      </c>
      <c r="B1145" s="91" t="s">
        <v>23</v>
      </c>
      <c r="C1145" s="92" t="s">
        <v>28</v>
      </c>
      <c r="D1145" s="42" t="s">
        <v>11</v>
      </c>
      <c r="E1145" s="42" t="str">
        <f t="shared" si="17"/>
        <v>AdvancementStaff Benefits</v>
      </c>
      <c r="F1145" s="94">
        <f>VLOOKUP(E1145,'Budget Template'!$C:$G,VLOOKUP(C1145,'Fund Lookup'!$A$2:$B$5,2,FALSE),FALSE)</f>
        <v>0</v>
      </c>
    </row>
    <row r="1146" spans="1:6" x14ac:dyDescent="0.25">
      <c r="A1146" t="str">
        <f>'Cover Page'!$A$1</f>
        <v>North Carolina Central University</v>
      </c>
      <c r="B1146" s="91" t="s">
        <v>23</v>
      </c>
      <c r="C1146" s="92" t="s">
        <v>28</v>
      </c>
      <c r="D1146" s="42" t="s">
        <v>92</v>
      </c>
      <c r="E1146" s="42" t="str">
        <f t="shared" si="17"/>
        <v>AdvancementServices, Supplies, Materials, &amp; Equip.</v>
      </c>
      <c r="F1146" s="94">
        <f>VLOOKUP(E1146,'Budget Template'!$C:$G,VLOOKUP(C1146,'Fund Lookup'!$A$2:$B$5,2,FALSE),FALSE)</f>
        <v>14967</v>
      </c>
    </row>
    <row r="1147" spans="1:6" x14ac:dyDescent="0.25">
      <c r="A1147" t="str">
        <f>'Cover Page'!$A$1</f>
        <v>North Carolina Central University</v>
      </c>
      <c r="B1147" s="91" t="s">
        <v>23</v>
      </c>
      <c r="C1147" s="92" t="s">
        <v>28</v>
      </c>
      <c r="D1147" s="42" t="s">
        <v>13</v>
      </c>
      <c r="E1147" s="42" t="str">
        <f t="shared" si="17"/>
        <v>AdvancementScholarships &amp; Fellowships</v>
      </c>
      <c r="F1147" s="94">
        <f>VLOOKUP(E1147,'Budget Template'!$C:$G,VLOOKUP(C1147,'Fund Lookup'!$A$2:$B$5,2,FALSE),FALSE)</f>
        <v>0</v>
      </c>
    </row>
    <row r="1148" spans="1:6" x14ac:dyDescent="0.25">
      <c r="A1148" t="str">
        <f>'Cover Page'!$A$1</f>
        <v>North Carolina Central University</v>
      </c>
      <c r="B1148" s="91" t="s">
        <v>23</v>
      </c>
      <c r="C1148" s="92" t="s">
        <v>28</v>
      </c>
      <c r="D1148" s="42" t="s">
        <v>29</v>
      </c>
      <c r="E1148" s="42" t="str">
        <f t="shared" si="17"/>
        <v>AdvancementDebt Service</v>
      </c>
      <c r="F1148" s="94">
        <f>VLOOKUP(E1148,'Budget Template'!$C:$G,VLOOKUP(C1148,'Fund Lookup'!$A$2:$B$5,2,FALSE),FALSE)</f>
        <v>0</v>
      </c>
    </row>
    <row r="1149" spans="1:6" x14ac:dyDescent="0.25">
      <c r="A1149" t="str">
        <f>'Cover Page'!$A$1</f>
        <v>North Carolina Central University</v>
      </c>
      <c r="B1149" s="91" t="s">
        <v>23</v>
      </c>
      <c r="C1149" s="92" t="s">
        <v>28</v>
      </c>
      <c r="D1149" s="42" t="s">
        <v>12</v>
      </c>
      <c r="E1149" s="42" t="str">
        <f t="shared" si="17"/>
        <v>AdvancementUtilities</v>
      </c>
      <c r="F1149" s="94">
        <f>VLOOKUP(E1149,'Budget Template'!$C:$G,VLOOKUP(C1149,'Fund Lookup'!$A$2:$B$5,2,FALSE),FALSE)</f>
        <v>0</v>
      </c>
    </row>
    <row r="1150" spans="1:6" x14ac:dyDescent="0.25">
      <c r="A1150" t="str">
        <f>'Cover Page'!$A$1</f>
        <v>North Carolina Central University</v>
      </c>
      <c r="B1150" s="91" t="s">
        <v>23</v>
      </c>
      <c r="C1150" s="92" t="s">
        <v>28</v>
      </c>
      <c r="D1150" s="42" t="s">
        <v>14</v>
      </c>
      <c r="E1150" s="42" t="str">
        <f t="shared" si="17"/>
        <v>AdvancementOther Expenses</v>
      </c>
      <c r="F1150" s="94">
        <f>VLOOKUP(E1150,'Budget Template'!$C:$G,VLOOKUP(C1150,'Fund Lookup'!$A$2:$B$5,2,FALSE),FALSE)</f>
        <v>0</v>
      </c>
    </row>
    <row r="1151" spans="1:6" x14ac:dyDescent="0.25">
      <c r="A1151" t="str">
        <f>'Cover Page'!$A$1</f>
        <v>North Carolina Central University</v>
      </c>
      <c r="B1151" s="91" t="s">
        <v>23</v>
      </c>
      <c r="C1151" s="92" t="s">
        <v>28</v>
      </c>
      <c r="D1151" s="42" t="s">
        <v>35</v>
      </c>
      <c r="E1151" s="42" t="str">
        <f t="shared" si="17"/>
        <v>AdvancementTransfers In</v>
      </c>
      <c r="F1151" s="94">
        <f>VLOOKUP(E1151,'Budget Template'!$C:$G,VLOOKUP(C1151,'Fund Lookup'!$A$2:$B$5,2,FALSE),FALSE)</f>
        <v>0</v>
      </c>
    </row>
    <row r="1152" spans="1:6" x14ac:dyDescent="0.25">
      <c r="A1152" t="str">
        <f>'Cover Page'!$A$1</f>
        <v>North Carolina Central University</v>
      </c>
      <c r="B1152" s="91" t="s">
        <v>23</v>
      </c>
      <c r="C1152" s="92" t="s">
        <v>28</v>
      </c>
      <c r="D1152" s="42" t="s">
        <v>93</v>
      </c>
      <c r="E1152" s="42" t="str">
        <f t="shared" si="17"/>
        <v>AdvancementTransfers Out to Capital</v>
      </c>
      <c r="F1152" s="94">
        <f>VLOOKUP(E1152,'Budget Template'!$C:$G,VLOOKUP(C1152,'Fund Lookup'!$A$2:$B$5,2,FALSE),FALSE)</f>
        <v>0</v>
      </c>
    </row>
    <row r="1153" spans="1:6" x14ac:dyDescent="0.25">
      <c r="A1153" t="str">
        <f>'Cover Page'!$A$1</f>
        <v>North Carolina Central University</v>
      </c>
      <c r="B1153" s="91" t="s">
        <v>23</v>
      </c>
      <c r="C1153" s="92" t="s">
        <v>28</v>
      </c>
      <c r="D1153" s="42" t="s">
        <v>94</v>
      </c>
      <c r="E1153" s="42" t="str">
        <f t="shared" si="17"/>
        <v>AdvancementTransfers Out (Other)</v>
      </c>
      <c r="F1153" s="94">
        <f>VLOOKUP(E1153,'Budget Template'!$C:$G,VLOOKUP(C1153,'Fund Lookup'!$A$2:$B$5,2,FALSE),FALSE)</f>
        <v>0</v>
      </c>
    </row>
    <row r="1154" spans="1:6" x14ac:dyDescent="0.25">
      <c r="A1154" t="str">
        <f>'Cover Page'!$A$1</f>
        <v>North Carolina Central University</v>
      </c>
      <c r="B1154" s="91" t="s">
        <v>42</v>
      </c>
      <c r="C1154" s="92" t="s">
        <v>0</v>
      </c>
      <c r="D1154" s="91" t="s">
        <v>37</v>
      </c>
      <c r="E1154" s="42" t="str">
        <f t="shared" si="17"/>
        <v>DiningBeginning Fund Balance</v>
      </c>
      <c r="F1154" s="94">
        <f>VLOOKUP(E1154,'Budget Template'!$C:$G,VLOOKUP(C1154,'Fund Lookup'!$A$2:$B$5,2,FALSE),FALSE)</f>
        <v>0</v>
      </c>
    </row>
    <row r="1155" spans="1:6" x14ac:dyDescent="0.25">
      <c r="A1155" t="str">
        <f>'Cover Page'!$A$1</f>
        <v>North Carolina Central University</v>
      </c>
      <c r="B1155" s="91" t="s">
        <v>42</v>
      </c>
      <c r="C1155" s="92" t="s">
        <v>0</v>
      </c>
      <c r="D1155" s="42" t="s">
        <v>33</v>
      </c>
      <c r="E1155" s="42" t="str">
        <f t="shared" ref="E1155:E1218" si="18">B1155&amp;D1155</f>
        <v>DiningState Appropriation, Tuition, &amp; Fees</v>
      </c>
      <c r="F1155" s="94">
        <f>VLOOKUP(E1155,'Budget Template'!$C:$G,VLOOKUP(C1155,'Fund Lookup'!$A$2:$B$5,2,FALSE),FALSE)</f>
        <v>0</v>
      </c>
    </row>
    <row r="1156" spans="1:6" x14ac:dyDescent="0.25">
      <c r="A1156" t="str">
        <f>'Cover Page'!$A$1</f>
        <v>North Carolina Central University</v>
      </c>
      <c r="B1156" s="91" t="s">
        <v>42</v>
      </c>
      <c r="C1156" s="92" t="s">
        <v>0</v>
      </c>
      <c r="D1156" s="42" t="s">
        <v>4</v>
      </c>
      <c r="E1156" s="42" t="str">
        <f t="shared" si="18"/>
        <v>DiningSales &amp; Services</v>
      </c>
      <c r="F1156" s="94">
        <f>VLOOKUP(E1156,'Budget Template'!$C:$G,VLOOKUP(C1156,'Fund Lookup'!$A$2:$B$5,2,FALSE),FALSE)</f>
        <v>0</v>
      </c>
    </row>
    <row r="1157" spans="1:6" x14ac:dyDescent="0.25">
      <c r="A1157" t="str">
        <f>'Cover Page'!$A$1</f>
        <v>North Carolina Central University</v>
      </c>
      <c r="B1157" s="91" t="s">
        <v>42</v>
      </c>
      <c r="C1157" s="92" t="s">
        <v>0</v>
      </c>
      <c r="D1157" s="42" t="s">
        <v>30</v>
      </c>
      <c r="E1157" s="42" t="str">
        <f t="shared" si="18"/>
        <v>DiningPatient Services</v>
      </c>
      <c r="F1157" s="94">
        <f>VLOOKUP(E1157,'Budget Template'!$C:$G,VLOOKUP(C1157,'Fund Lookup'!$A$2:$B$5,2,FALSE),FALSE)</f>
        <v>0</v>
      </c>
    </row>
    <row r="1158" spans="1:6" x14ac:dyDescent="0.25">
      <c r="A1158" t="str">
        <f>'Cover Page'!$A$1</f>
        <v>North Carolina Central University</v>
      </c>
      <c r="B1158" s="91" t="s">
        <v>42</v>
      </c>
      <c r="C1158" s="92" t="s">
        <v>0</v>
      </c>
      <c r="D1158" s="42" t="s">
        <v>5</v>
      </c>
      <c r="E1158" s="42" t="str">
        <f t="shared" si="18"/>
        <v>DiningContracts &amp; Grants</v>
      </c>
      <c r="F1158" s="94">
        <f>VLOOKUP(E1158,'Budget Template'!$C:$G,VLOOKUP(C1158,'Fund Lookup'!$A$2:$B$5,2,FALSE),FALSE)</f>
        <v>0</v>
      </c>
    </row>
    <row r="1159" spans="1:6" x14ac:dyDescent="0.25">
      <c r="A1159" t="str">
        <f>'Cover Page'!$A$1</f>
        <v>North Carolina Central University</v>
      </c>
      <c r="B1159" s="91" t="s">
        <v>42</v>
      </c>
      <c r="C1159" s="92" t="s">
        <v>0</v>
      </c>
      <c r="D1159" s="42" t="s">
        <v>6</v>
      </c>
      <c r="E1159" s="42" t="str">
        <f t="shared" si="18"/>
        <v>DiningGifts &amp; Investments</v>
      </c>
      <c r="F1159" s="94">
        <f>VLOOKUP(E1159,'Budget Template'!$C:$G,VLOOKUP(C1159,'Fund Lookup'!$A$2:$B$5,2,FALSE),FALSE)</f>
        <v>0</v>
      </c>
    </row>
    <row r="1160" spans="1:6" x14ac:dyDescent="0.25">
      <c r="A1160" t="str">
        <f>'Cover Page'!$A$1</f>
        <v>North Carolina Central University</v>
      </c>
      <c r="B1160" s="91" t="s">
        <v>42</v>
      </c>
      <c r="C1160" s="92" t="s">
        <v>0</v>
      </c>
      <c r="D1160" s="42" t="s">
        <v>7</v>
      </c>
      <c r="E1160" s="42" t="str">
        <f t="shared" si="18"/>
        <v>DiningOther Revenues</v>
      </c>
      <c r="F1160" s="94">
        <f>VLOOKUP(E1160,'Budget Template'!$C:$G,VLOOKUP(C1160,'Fund Lookup'!$A$2:$B$5,2,FALSE),FALSE)</f>
        <v>0</v>
      </c>
    </row>
    <row r="1161" spans="1:6" x14ac:dyDescent="0.25">
      <c r="A1161" t="str">
        <f>'Cover Page'!$A$1</f>
        <v>North Carolina Central University</v>
      </c>
      <c r="B1161" s="91" t="s">
        <v>42</v>
      </c>
      <c r="C1161" s="92" t="s">
        <v>0</v>
      </c>
      <c r="D1161" s="42" t="s">
        <v>10</v>
      </c>
      <c r="E1161" s="42" t="str">
        <f t="shared" si="18"/>
        <v>DiningSalaries and Wages</v>
      </c>
      <c r="F1161" s="94">
        <f>VLOOKUP(E1161,'Budget Template'!$C:$G,VLOOKUP(C1161,'Fund Lookup'!$A$2:$B$5,2,FALSE),FALSE)</f>
        <v>0</v>
      </c>
    </row>
    <row r="1162" spans="1:6" x14ac:dyDescent="0.25">
      <c r="A1162" t="str">
        <f>'Cover Page'!$A$1</f>
        <v>North Carolina Central University</v>
      </c>
      <c r="B1162" s="91" t="s">
        <v>42</v>
      </c>
      <c r="C1162" s="92" t="s">
        <v>0</v>
      </c>
      <c r="D1162" s="42" t="s">
        <v>11</v>
      </c>
      <c r="E1162" s="42" t="str">
        <f t="shared" si="18"/>
        <v>DiningStaff Benefits</v>
      </c>
      <c r="F1162" s="94">
        <f>VLOOKUP(E1162,'Budget Template'!$C:$G,VLOOKUP(C1162,'Fund Lookup'!$A$2:$B$5,2,FALSE),FALSE)</f>
        <v>0</v>
      </c>
    </row>
    <row r="1163" spans="1:6" x14ac:dyDescent="0.25">
      <c r="A1163" t="str">
        <f>'Cover Page'!$A$1</f>
        <v>North Carolina Central University</v>
      </c>
      <c r="B1163" s="91" t="s">
        <v>42</v>
      </c>
      <c r="C1163" s="92" t="s">
        <v>0</v>
      </c>
      <c r="D1163" s="42" t="s">
        <v>92</v>
      </c>
      <c r="E1163" s="42" t="str">
        <f t="shared" si="18"/>
        <v>DiningServices, Supplies, Materials, &amp; Equip.</v>
      </c>
      <c r="F1163" s="94">
        <f>VLOOKUP(E1163,'Budget Template'!$C:$G,VLOOKUP(C1163,'Fund Lookup'!$A$2:$B$5,2,FALSE),FALSE)</f>
        <v>0</v>
      </c>
    </row>
    <row r="1164" spans="1:6" x14ac:dyDescent="0.25">
      <c r="A1164" t="str">
        <f>'Cover Page'!$A$1</f>
        <v>North Carolina Central University</v>
      </c>
      <c r="B1164" s="91" t="s">
        <v>42</v>
      </c>
      <c r="C1164" s="92" t="s">
        <v>0</v>
      </c>
      <c r="D1164" s="42" t="s">
        <v>13</v>
      </c>
      <c r="E1164" s="42" t="str">
        <f t="shared" si="18"/>
        <v>DiningScholarships &amp; Fellowships</v>
      </c>
      <c r="F1164" s="94">
        <f>VLOOKUP(E1164,'Budget Template'!$C:$G,VLOOKUP(C1164,'Fund Lookup'!$A$2:$B$5,2,FALSE),FALSE)</f>
        <v>0</v>
      </c>
    </row>
    <row r="1165" spans="1:6" x14ac:dyDescent="0.25">
      <c r="A1165" t="str">
        <f>'Cover Page'!$A$1</f>
        <v>North Carolina Central University</v>
      </c>
      <c r="B1165" s="91" t="s">
        <v>42</v>
      </c>
      <c r="C1165" s="92" t="s">
        <v>0</v>
      </c>
      <c r="D1165" s="42" t="s">
        <v>29</v>
      </c>
      <c r="E1165" s="42" t="str">
        <f t="shared" si="18"/>
        <v>DiningDebt Service</v>
      </c>
      <c r="F1165" s="94">
        <f>VLOOKUP(E1165,'Budget Template'!$C:$G,VLOOKUP(C1165,'Fund Lookup'!$A$2:$B$5,2,FALSE),FALSE)</f>
        <v>0</v>
      </c>
    </row>
    <row r="1166" spans="1:6" x14ac:dyDescent="0.25">
      <c r="A1166" t="str">
        <f>'Cover Page'!$A$1</f>
        <v>North Carolina Central University</v>
      </c>
      <c r="B1166" s="91" t="s">
        <v>42</v>
      </c>
      <c r="C1166" s="92" t="s">
        <v>0</v>
      </c>
      <c r="D1166" s="42" t="s">
        <v>12</v>
      </c>
      <c r="E1166" s="42" t="str">
        <f t="shared" si="18"/>
        <v>DiningUtilities</v>
      </c>
      <c r="F1166" s="94">
        <f>VLOOKUP(E1166,'Budget Template'!$C:$G,VLOOKUP(C1166,'Fund Lookup'!$A$2:$B$5,2,FALSE),FALSE)</f>
        <v>0</v>
      </c>
    </row>
    <row r="1167" spans="1:6" x14ac:dyDescent="0.25">
      <c r="A1167" t="str">
        <f>'Cover Page'!$A$1</f>
        <v>North Carolina Central University</v>
      </c>
      <c r="B1167" s="91" t="s">
        <v>42</v>
      </c>
      <c r="C1167" s="92" t="s">
        <v>0</v>
      </c>
      <c r="D1167" s="42" t="s">
        <v>14</v>
      </c>
      <c r="E1167" s="42" t="str">
        <f t="shared" si="18"/>
        <v>DiningOther Expenses</v>
      </c>
      <c r="F1167" s="94">
        <f>VLOOKUP(E1167,'Budget Template'!$C:$G,VLOOKUP(C1167,'Fund Lookup'!$A$2:$B$5,2,FALSE),FALSE)</f>
        <v>0</v>
      </c>
    </row>
    <row r="1168" spans="1:6" x14ac:dyDescent="0.25">
      <c r="A1168" t="str">
        <f>'Cover Page'!$A$1</f>
        <v>North Carolina Central University</v>
      </c>
      <c r="B1168" s="91" t="s">
        <v>42</v>
      </c>
      <c r="C1168" s="92" t="s">
        <v>0</v>
      </c>
      <c r="D1168" s="42" t="s">
        <v>35</v>
      </c>
      <c r="E1168" s="42" t="str">
        <f t="shared" si="18"/>
        <v>DiningTransfers In</v>
      </c>
      <c r="F1168" s="94">
        <f>VLOOKUP(E1168,'Budget Template'!$C:$G,VLOOKUP(C1168,'Fund Lookup'!$A$2:$B$5,2,FALSE),FALSE)</f>
        <v>0</v>
      </c>
    </row>
    <row r="1169" spans="1:6" x14ac:dyDescent="0.25">
      <c r="A1169" t="str">
        <f>'Cover Page'!$A$1</f>
        <v>North Carolina Central University</v>
      </c>
      <c r="B1169" s="91" t="s">
        <v>42</v>
      </c>
      <c r="C1169" s="92" t="s">
        <v>0</v>
      </c>
      <c r="D1169" s="42" t="s">
        <v>93</v>
      </c>
      <c r="E1169" s="42" t="str">
        <f t="shared" si="18"/>
        <v>DiningTransfers Out to Capital</v>
      </c>
      <c r="F1169" s="94">
        <f>VLOOKUP(E1169,'Budget Template'!$C:$G,VLOOKUP(C1169,'Fund Lookup'!$A$2:$B$5,2,FALSE),FALSE)</f>
        <v>0</v>
      </c>
    </row>
    <row r="1170" spans="1:6" x14ac:dyDescent="0.25">
      <c r="A1170" t="str">
        <f>'Cover Page'!$A$1</f>
        <v>North Carolina Central University</v>
      </c>
      <c r="B1170" s="91" t="s">
        <v>42</v>
      </c>
      <c r="C1170" s="92" t="s">
        <v>0</v>
      </c>
      <c r="D1170" s="42" t="s">
        <v>94</v>
      </c>
      <c r="E1170" s="42" t="str">
        <f t="shared" si="18"/>
        <v>DiningTransfers Out (Other)</v>
      </c>
      <c r="F1170" s="94">
        <f>VLOOKUP(E1170,'Budget Template'!$C:$G,VLOOKUP(C1170,'Fund Lookup'!$A$2:$B$5,2,FALSE),FALSE)</f>
        <v>0</v>
      </c>
    </row>
    <row r="1171" spans="1:6" ht="30" x14ac:dyDescent="0.25">
      <c r="A1171" t="str">
        <f>'Cover Page'!$A$1</f>
        <v>North Carolina Central University</v>
      </c>
      <c r="B1171" s="91" t="s">
        <v>42</v>
      </c>
      <c r="C1171" s="92" t="s">
        <v>32</v>
      </c>
      <c r="D1171" s="91" t="s">
        <v>37</v>
      </c>
      <c r="E1171" s="42" t="str">
        <f t="shared" si="18"/>
        <v>DiningBeginning Fund Balance</v>
      </c>
      <c r="F1171" s="94">
        <f>VLOOKUP(E1171,'Budget Template'!$C:$G,VLOOKUP(C1171,'Fund Lookup'!$A$2:$B$5,2,FALSE),FALSE)</f>
        <v>0</v>
      </c>
    </row>
    <row r="1172" spans="1:6" ht="30" x14ac:dyDescent="0.25">
      <c r="A1172" t="str">
        <f>'Cover Page'!$A$1</f>
        <v>North Carolina Central University</v>
      </c>
      <c r="B1172" s="91" t="s">
        <v>42</v>
      </c>
      <c r="C1172" s="92" t="s">
        <v>32</v>
      </c>
      <c r="D1172" s="42" t="s">
        <v>33</v>
      </c>
      <c r="E1172" s="42" t="str">
        <f t="shared" si="18"/>
        <v>DiningState Appropriation, Tuition, &amp; Fees</v>
      </c>
      <c r="F1172" s="94">
        <f>VLOOKUP(E1172,'Budget Template'!$C:$G,VLOOKUP(C1172,'Fund Lookup'!$A$2:$B$5,2,FALSE),FALSE)</f>
        <v>0</v>
      </c>
    </row>
    <row r="1173" spans="1:6" ht="30" x14ac:dyDescent="0.25">
      <c r="A1173" t="str">
        <f>'Cover Page'!$A$1</f>
        <v>North Carolina Central University</v>
      </c>
      <c r="B1173" s="91" t="s">
        <v>42</v>
      </c>
      <c r="C1173" s="92" t="s">
        <v>32</v>
      </c>
      <c r="D1173" s="42" t="s">
        <v>4</v>
      </c>
      <c r="E1173" s="42" t="str">
        <f t="shared" si="18"/>
        <v>DiningSales &amp; Services</v>
      </c>
      <c r="F1173" s="94">
        <f>VLOOKUP(E1173,'Budget Template'!$C:$G,VLOOKUP(C1173,'Fund Lookup'!$A$2:$B$5,2,FALSE),FALSE)</f>
        <v>18290512</v>
      </c>
    </row>
    <row r="1174" spans="1:6" ht="30" x14ac:dyDescent="0.25">
      <c r="A1174" t="str">
        <f>'Cover Page'!$A$1</f>
        <v>North Carolina Central University</v>
      </c>
      <c r="B1174" s="91" t="s">
        <v>42</v>
      </c>
      <c r="C1174" s="92" t="s">
        <v>32</v>
      </c>
      <c r="D1174" s="42" t="s">
        <v>30</v>
      </c>
      <c r="E1174" s="42" t="str">
        <f t="shared" si="18"/>
        <v>DiningPatient Services</v>
      </c>
      <c r="F1174" s="94">
        <f>VLOOKUP(E1174,'Budget Template'!$C:$G,VLOOKUP(C1174,'Fund Lookup'!$A$2:$B$5,2,FALSE),FALSE)</f>
        <v>0</v>
      </c>
    </row>
    <row r="1175" spans="1:6" ht="30" x14ac:dyDescent="0.25">
      <c r="A1175" t="str">
        <f>'Cover Page'!$A$1</f>
        <v>North Carolina Central University</v>
      </c>
      <c r="B1175" s="91" t="s">
        <v>42</v>
      </c>
      <c r="C1175" s="92" t="s">
        <v>32</v>
      </c>
      <c r="D1175" s="42" t="s">
        <v>5</v>
      </c>
      <c r="E1175" s="42" t="str">
        <f t="shared" si="18"/>
        <v>DiningContracts &amp; Grants</v>
      </c>
      <c r="F1175" s="94">
        <f>VLOOKUP(E1175,'Budget Template'!$C:$G,VLOOKUP(C1175,'Fund Lookup'!$A$2:$B$5,2,FALSE),FALSE)</f>
        <v>0</v>
      </c>
    </row>
    <row r="1176" spans="1:6" ht="30" x14ac:dyDescent="0.25">
      <c r="A1176" t="str">
        <f>'Cover Page'!$A$1</f>
        <v>North Carolina Central University</v>
      </c>
      <c r="B1176" s="91" t="s">
        <v>42</v>
      </c>
      <c r="C1176" s="92" t="s">
        <v>32</v>
      </c>
      <c r="D1176" s="42" t="s">
        <v>6</v>
      </c>
      <c r="E1176" s="42" t="str">
        <f t="shared" si="18"/>
        <v>DiningGifts &amp; Investments</v>
      </c>
      <c r="F1176" s="94">
        <f>VLOOKUP(E1176,'Budget Template'!$C:$G,VLOOKUP(C1176,'Fund Lookup'!$A$2:$B$5,2,FALSE),FALSE)</f>
        <v>0</v>
      </c>
    </row>
    <row r="1177" spans="1:6" ht="30" x14ac:dyDescent="0.25">
      <c r="A1177" t="str">
        <f>'Cover Page'!$A$1</f>
        <v>North Carolina Central University</v>
      </c>
      <c r="B1177" s="91" t="s">
        <v>42</v>
      </c>
      <c r="C1177" s="92" t="s">
        <v>32</v>
      </c>
      <c r="D1177" s="42" t="s">
        <v>7</v>
      </c>
      <c r="E1177" s="42" t="str">
        <f t="shared" si="18"/>
        <v>DiningOther Revenues</v>
      </c>
      <c r="F1177" s="94">
        <f>VLOOKUP(E1177,'Budget Template'!$C:$G,VLOOKUP(C1177,'Fund Lookup'!$A$2:$B$5,2,FALSE),FALSE)</f>
        <v>0</v>
      </c>
    </row>
    <row r="1178" spans="1:6" ht="30" x14ac:dyDescent="0.25">
      <c r="A1178" t="str">
        <f>'Cover Page'!$A$1</f>
        <v>North Carolina Central University</v>
      </c>
      <c r="B1178" s="91" t="s">
        <v>42</v>
      </c>
      <c r="C1178" s="92" t="s">
        <v>32</v>
      </c>
      <c r="D1178" s="42" t="s">
        <v>10</v>
      </c>
      <c r="E1178" s="42" t="str">
        <f t="shared" si="18"/>
        <v>DiningSalaries and Wages</v>
      </c>
      <c r="F1178" s="94">
        <f>VLOOKUP(E1178,'Budget Template'!$C:$G,VLOOKUP(C1178,'Fund Lookup'!$A$2:$B$5,2,FALSE),FALSE)</f>
        <v>573205</v>
      </c>
    </row>
    <row r="1179" spans="1:6" ht="30" x14ac:dyDescent="0.25">
      <c r="A1179" t="str">
        <f>'Cover Page'!$A$1</f>
        <v>North Carolina Central University</v>
      </c>
      <c r="B1179" s="91" t="s">
        <v>42</v>
      </c>
      <c r="C1179" s="92" t="s">
        <v>32</v>
      </c>
      <c r="D1179" s="42" t="s">
        <v>11</v>
      </c>
      <c r="E1179" s="42" t="str">
        <f t="shared" si="18"/>
        <v>DiningStaff Benefits</v>
      </c>
      <c r="F1179" s="94">
        <f>VLOOKUP(E1179,'Budget Template'!$C:$G,VLOOKUP(C1179,'Fund Lookup'!$A$2:$B$5,2,FALSE),FALSE)</f>
        <v>240952</v>
      </c>
    </row>
    <row r="1180" spans="1:6" ht="30" x14ac:dyDescent="0.25">
      <c r="A1180" t="str">
        <f>'Cover Page'!$A$1</f>
        <v>North Carolina Central University</v>
      </c>
      <c r="B1180" s="91" t="s">
        <v>42</v>
      </c>
      <c r="C1180" s="92" t="s">
        <v>32</v>
      </c>
      <c r="D1180" s="42" t="s">
        <v>92</v>
      </c>
      <c r="E1180" s="42" t="str">
        <f t="shared" si="18"/>
        <v>DiningServices, Supplies, Materials, &amp; Equip.</v>
      </c>
      <c r="F1180" s="94">
        <f>VLOOKUP(E1180,'Budget Template'!$C:$G,VLOOKUP(C1180,'Fund Lookup'!$A$2:$B$5,2,FALSE),FALSE)</f>
        <v>16028887</v>
      </c>
    </row>
    <row r="1181" spans="1:6" ht="30" x14ac:dyDescent="0.25">
      <c r="A1181" t="str">
        <f>'Cover Page'!$A$1</f>
        <v>North Carolina Central University</v>
      </c>
      <c r="B1181" s="91" t="s">
        <v>42</v>
      </c>
      <c r="C1181" s="92" t="s">
        <v>32</v>
      </c>
      <c r="D1181" s="42" t="s">
        <v>13</v>
      </c>
      <c r="E1181" s="42" t="str">
        <f t="shared" si="18"/>
        <v>DiningScholarships &amp; Fellowships</v>
      </c>
      <c r="F1181" s="94">
        <f>VLOOKUP(E1181,'Budget Template'!$C:$G,VLOOKUP(C1181,'Fund Lookup'!$A$2:$B$5,2,FALSE),FALSE)</f>
        <v>0</v>
      </c>
    </row>
    <row r="1182" spans="1:6" ht="30" x14ac:dyDescent="0.25">
      <c r="A1182" t="str">
        <f>'Cover Page'!$A$1</f>
        <v>North Carolina Central University</v>
      </c>
      <c r="B1182" s="91" t="s">
        <v>42</v>
      </c>
      <c r="C1182" s="92" t="s">
        <v>32</v>
      </c>
      <c r="D1182" s="42" t="s">
        <v>29</v>
      </c>
      <c r="E1182" s="42" t="str">
        <f t="shared" si="18"/>
        <v>DiningDebt Service</v>
      </c>
      <c r="F1182" s="94">
        <f>VLOOKUP(E1182,'Budget Template'!$C:$G,VLOOKUP(C1182,'Fund Lookup'!$A$2:$B$5,2,FALSE),FALSE)</f>
        <v>0</v>
      </c>
    </row>
    <row r="1183" spans="1:6" ht="30" x14ac:dyDescent="0.25">
      <c r="A1183" t="str">
        <f>'Cover Page'!$A$1</f>
        <v>North Carolina Central University</v>
      </c>
      <c r="B1183" s="91" t="s">
        <v>42</v>
      </c>
      <c r="C1183" s="92" t="s">
        <v>32</v>
      </c>
      <c r="D1183" s="42" t="s">
        <v>12</v>
      </c>
      <c r="E1183" s="42" t="str">
        <f t="shared" si="18"/>
        <v>DiningUtilities</v>
      </c>
      <c r="F1183" s="94">
        <f>VLOOKUP(E1183,'Budget Template'!$C:$G,VLOOKUP(C1183,'Fund Lookup'!$A$2:$B$5,2,FALSE),FALSE)</f>
        <v>32000</v>
      </c>
    </row>
    <row r="1184" spans="1:6" ht="30" x14ac:dyDescent="0.25">
      <c r="A1184" t="str">
        <f>'Cover Page'!$A$1</f>
        <v>North Carolina Central University</v>
      </c>
      <c r="B1184" s="91" t="s">
        <v>42</v>
      </c>
      <c r="C1184" s="92" t="s">
        <v>32</v>
      </c>
      <c r="D1184" s="42" t="s">
        <v>14</v>
      </c>
      <c r="E1184" s="42" t="str">
        <f t="shared" si="18"/>
        <v>DiningOther Expenses</v>
      </c>
      <c r="F1184" s="94">
        <f>VLOOKUP(E1184,'Budget Template'!$C:$G,VLOOKUP(C1184,'Fund Lookup'!$A$2:$B$5,2,FALSE),FALSE)</f>
        <v>3000</v>
      </c>
    </row>
    <row r="1185" spans="1:6" ht="30" x14ac:dyDescent="0.25">
      <c r="A1185" t="str">
        <f>'Cover Page'!$A$1</f>
        <v>North Carolina Central University</v>
      </c>
      <c r="B1185" s="91" t="s">
        <v>42</v>
      </c>
      <c r="C1185" s="92" t="s">
        <v>32</v>
      </c>
      <c r="D1185" s="42" t="s">
        <v>35</v>
      </c>
      <c r="E1185" s="42" t="str">
        <f t="shared" si="18"/>
        <v>DiningTransfers In</v>
      </c>
      <c r="F1185" s="94">
        <f>VLOOKUP(E1185,'Budget Template'!$C:$G,VLOOKUP(C1185,'Fund Lookup'!$A$2:$B$5,2,FALSE),FALSE)</f>
        <v>0</v>
      </c>
    </row>
    <row r="1186" spans="1:6" ht="30" x14ac:dyDescent="0.25">
      <c r="A1186" t="str">
        <f>'Cover Page'!$A$1</f>
        <v>North Carolina Central University</v>
      </c>
      <c r="B1186" s="91" t="s">
        <v>42</v>
      </c>
      <c r="C1186" s="92" t="s">
        <v>32</v>
      </c>
      <c r="D1186" s="42" t="s">
        <v>93</v>
      </c>
      <c r="E1186" s="42" t="str">
        <f t="shared" si="18"/>
        <v>DiningTransfers Out to Capital</v>
      </c>
      <c r="F1186" s="94">
        <f>VLOOKUP(E1186,'Budget Template'!$C:$G,VLOOKUP(C1186,'Fund Lookup'!$A$2:$B$5,2,FALSE),FALSE)</f>
        <v>0</v>
      </c>
    </row>
    <row r="1187" spans="1:6" ht="30" x14ac:dyDescent="0.25">
      <c r="A1187" t="str">
        <f>'Cover Page'!$A$1</f>
        <v>North Carolina Central University</v>
      </c>
      <c r="B1187" s="91" t="s">
        <v>42</v>
      </c>
      <c r="C1187" s="92" t="s">
        <v>32</v>
      </c>
      <c r="D1187" s="42" t="s">
        <v>94</v>
      </c>
      <c r="E1187" s="42" t="str">
        <f t="shared" si="18"/>
        <v>DiningTransfers Out (Other)</v>
      </c>
      <c r="F1187" s="94">
        <f>VLOOKUP(E1187,'Budget Template'!$C:$G,VLOOKUP(C1187,'Fund Lookup'!$A$2:$B$5,2,FALSE),FALSE)</f>
        <v>1412468</v>
      </c>
    </row>
    <row r="1188" spans="1:6" x14ac:dyDescent="0.25">
      <c r="A1188" t="str">
        <f>'Cover Page'!$A$1</f>
        <v>North Carolina Central University</v>
      </c>
      <c r="B1188" s="91" t="s">
        <v>42</v>
      </c>
      <c r="C1188" s="92" t="s">
        <v>86</v>
      </c>
      <c r="D1188" s="91" t="s">
        <v>37</v>
      </c>
      <c r="E1188" s="42" t="str">
        <f t="shared" si="18"/>
        <v>DiningBeginning Fund Balance</v>
      </c>
      <c r="F1188" s="94">
        <f>VLOOKUP(E1188,'Budget Template'!$C:$G,VLOOKUP(C1188,'Fund Lookup'!$A$2:$B$5,2,FALSE),FALSE)</f>
        <v>0</v>
      </c>
    </row>
    <row r="1189" spans="1:6" x14ac:dyDescent="0.25">
      <c r="A1189" t="str">
        <f>'Cover Page'!$A$1</f>
        <v>North Carolina Central University</v>
      </c>
      <c r="B1189" s="91" t="s">
        <v>42</v>
      </c>
      <c r="C1189" s="92" t="s">
        <v>86</v>
      </c>
      <c r="D1189" s="42" t="s">
        <v>33</v>
      </c>
      <c r="E1189" s="42" t="str">
        <f t="shared" si="18"/>
        <v>DiningState Appropriation, Tuition, &amp; Fees</v>
      </c>
      <c r="F1189" s="94">
        <f>VLOOKUP(E1189,'Budget Template'!$C:$G,VLOOKUP(C1189,'Fund Lookup'!$A$2:$B$5,2,FALSE),FALSE)</f>
        <v>0</v>
      </c>
    </row>
    <row r="1190" spans="1:6" x14ac:dyDescent="0.25">
      <c r="A1190" t="str">
        <f>'Cover Page'!$A$1</f>
        <v>North Carolina Central University</v>
      </c>
      <c r="B1190" s="91" t="s">
        <v>42</v>
      </c>
      <c r="C1190" s="92" t="s">
        <v>86</v>
      </c>
      <c r="D1190" s="42" t="s">
        <v>4</v>
      </c>
      <c r="E1190" s="42" t="str">
        <f t="shared" si="18"/>
        <v>DiningSales &amp; Services</v>
      </c>
      <c r="F1190" s="94">
        <f>VLOOKUP(E1190,'Budget Template'!$C:$G,VLOOKUP(C1190,'Fund Lookup'!$A$2:$B$5,2,FALSE),FALSE)</f>
        <v>0</v>
      </c>
    </row>
    <row r="1191" spans="1:6" x14ac:dyDescent="0.25">
      <c r="A1191" t="str">
        <f>'Cover Page'!$A$1</f>
        <v>North Carolina Central University</v>
      </c>
      <c r="B1191" s="91" t="s">
        <v>42</v>
      </c>
      <c r="C1191" s="92" t="s">
        <v>86</v>
      </c>
      <c r="D1191" s="42" t="s">
        <v>30</v>
      </c>
      <c r="E1191" s="42" t="str">
        <f t="shared" si="18"/>
        <v>DiningPatient Services</v>
      </c>
      <c r="F1191" s="94">
        <f>VLOOKUP(E1191,'Budget Template'!$C:$G,VLOOKUP(C1191,'Fund Lookup'!$A$2:$B$5,2,FALSE),FALSE)</f>
        <v>0</v>
      </c>
    </row>
    <row r="1192" spans="1:6" x14ac:dyDescent="0.25">
      <c r="A1192" t="str">
        <f>'Cover Page'!$A$1</f>
        <v>North Carolina Central University</v>
      </c>
      <c r="B1192" s="91" t="s">
        <v>42</v>
      </c>
      <c r="C1192" s="92" t="s">
        <v>86</v>
      </c>
      <c r="D1192" s="42" t="s">
        <v>5</v>
      </c>
      <c r="E1192" s="42" t="str">
        <f t="shared" si="18"/>
        <v>DiningContracts &amp; Grants</v>
      </c>
      <c r="F1192" s="94">
        <f>VLOOKUP(E1192,'Budget Template'!$C:$G,VLOOKUP(C1192,'Fund Lookup'!$A$2:$B$5,2,FALSE),FALSE)</f>
        <v>0</v>
      </c>
    </row>
    <row r="1193" spans="1:6" x14ac:dyDescent="0.25">
      <c r="A1193" t="str">
        <f>'Cover Page'!$A$1</f>
        <v>North Carolina Central University</v>
      </c>
      <c r="B1193" s="91" t="s">
        <v>42</v>
      </c>
      <c r="C1193" s="92" t="s">
        <v>86</v>
      </c>
      <c r="D1193" s="42" t="s">
        <v>6</v>
      </c>
      <c r="E1193" s="42" t="str">
        <f t="shared" si="18"/>
        <v>DiningGifts &amp; Investments</v>
      </c>
      <c r="F1193" s="94">
        <f>VLOOKUP(E1193,'Budget Template'!$C:$G,VLOOKUP(C1193,'Fund Lookup'!$A$2:$B$5,2,FALSE),FALSE)</f>
        <v>0</v>
      </c>
    </row>
    <row r="1194" spans="1:6" x14ac:dyDescent="0.25">
      <c r="A1194" t="str">
        <f>'Cover Page'!$A$1</f>
        <v>North Carolina Central University</v>
      </c>
      <c r="B1194" s="91" t="s">
        <v>42</v>
      </c>
      <c r="C1194" s="92" t="s">
        <v>86</v>
      </c>
      <c r="D1194" s="42" t="s">
        <v>7</v>
      </c>
      <c r="E1194" s="42" t="str">
        <f t="shared" si="18"/>
        <v>DiningOther Revenues</v>
      </c>
      <c r="F1194" s="94">
        <f>VLOOKUP(E1194,'Budget Template'!$C:$G,VLOOKUP(C1194,'Fund Lookup'!$A$2:$B$5,2,FALSE),FALSE)</f>
        <v>0</v>
      </c>
    </row>
    <row r="1195" spans="1:6" x14ac:dyDescent="0.25">
      <c r="A1195" t="str">
        <f>'Cover Page'!$A$1</f>
        <v>North Carolina Central University</v>
      </c>
      <c r="B1195" s="91" t="s">
        <v>42</v>
      </c>
      <c r="C1195" s="92" t="s">
        <v>86</v>
      </c>
      <c r="D1195" s="42" t="s">
        <v>10</v>
      </c>
      <c r="E1195" s="42" t="str">
        <f t="shared" si="18"/>
        <v>DiningSalaries and Wages</v>
      </c>
      <c r="F1195" s="94">
        <f>VLOOKUP(E1195,'Budget Template'!$C:$G,VLOOKUP(C1195,'Fund Lookup'!$A$2:$B$5,2,FALSE),FALSE)</f>
        <v>0</v>
      </c>
    </row>
    <row r="1196" spans="1:6" x14ac:dyDescent="0.25">
      <c r="A1196" t="str">
        <f>'Cover Page'!$A$1</f>
        <v>North Carolina Central University</v>
      </c>
      <c r="B1196" s="91" t="s">
        <v>42</v>
      </c>
      <c r="C1196" s="92" t="s">
        <v>86</v>
      </c>
      <c r="D1196" s="42" t="s">
        <v>11</v>
      </c>
      <c r="E1196" s="42" t="str">
        <f t="shared" si="18"/>
        <v>DiningStaff Benefits</v>
      </c>
      <c r="F1196" s="94">
        <f>VLOOKUP(E1196,'Budget Template'!$C:$G,VLOOKUP(C1196,'Fund Lookup'!$A$2:$B$5,2,FALSE),FALSE)</f>
        <v>0</v>
      </c>
    </row>
    <row r="1197" spans="1:6" x14ac:dyDescent="0.25">
      <c r="A1197" t="str">
        <f>'Cover Page'!$A$1</f>
        <v>North Carolina Central University</v>
      </c>
      <c r="B1197" s="91" t="s">
        <v>42</v>
      </c>
      <c r="C1197" s="92" t="s">
        <v>86</v>
      </c>
      <c r="D1197" s="42" t="s">
        <v>92</v>
      </c>
      <c r="E1197" s="42" t="str">
        <f t="shared" si="18"/>
        <v>DiningServices, Supplies, Materials, &amp; Equip.</v>
      </c>
      <c r="F1197" s="94">
        <f>VLOOKUP(E1197,'Budget Template'!$C:$G,VLOOKUP(C1197,'Fund Lookup'!$A$2:$B$5,2,FALSE),FALSE)</f>
        <v>0</v>
      </c>
    </row>
    <row r="1198" spans="1:6" x14ac:dyDescent="0.25">
      <c r="A1198" t="str">
        <f>'Cover Page'!$A$1</f>
        <v>North Carolina Central University</v>
      </c>
      <c r="B1198" s="91" t="s">
        <v>42</v>
      </c>
      <c r="C1198" s="92" t="s">
        <v>86</v>
      </c>
      <c r="D1198" s="42" t="s">
        <v>13</v>
      </c>
      <c r="E1198" s="42" t="str">
        <f t="shared" si="18"/>
        <v>DiningScholarships &amp; Fellowships</v>
      </c>
      <c r="F1198" s="94">
        <f>VLOOKUP(E1198,'Budget Template'!$C:$G,VLOOKUP(C1198,'Fund Lookup'!$A$2:$B$5,2,FALSE),FALSE)</f>
        <v>0</v>
      </c>
    </row>
    <row r="1199" spans="1:6" x14ac:dyDescent="0.25">
      <c r="A1199" t="str">
        <f>'Cover Page'!$A$1</f>
        <v>North Carolina Central University</v>
      </c>
      <c r="B1199" s="91" t="s">
        <v>42</v>
      </c>
      <c r="C1199" s="92" t="s">
        <v>86</v>
      </c>
      <c r="D1199" s="42" t="s">
        <v>29</v>
      </c>
      <c r="E1199" s="42" t="str">
        <f t="shared" si="18"/>
        <v>DiningDebt Service</v>
      </c>
      <c r="F1199" s="94">
        <f>VLOOKUP(E1199,'Budget Template'!$C:$G,VLOOKUP(C1199,'Fund Lookup'!$A$2:$B$5,2,FALSE),FALSE)</f>
        <v>0</v>
      </c>
    </row>
    <row r="1200" spans="1:6" x14ac:dyDescent="0.25">
      <c r="A1200" t="str">
        <f>'Cover Page'!$A$1</f>
        <v>North Carolina Central University</v>
      </c>
      <c r="B1200" s="91" t="s">
        <v>42</v>
      </c>
      <c r="C1200" s="92" t="s">
        <v>86</v>
      </c>
      <c r="D1200" s="42" t="s">
        <v>12</v>
      </c>
      <c r="E1200" s="42" t="str">
        <f t="shared" si="18"/>
        <v>DiningUtilities</v>
      </c>
      <c r="F1200" s="94">
        <f>VLOOKUP(E1200,'Budget Template'!$C:$G,VLOOKUP(C1200,'Fund Lookup'!$A$2:$B$5,2,FALSE),FALSE)</f>
        <v>0</v>
      </c>
    </row>
    <row r="1201" spans="1:6" x14ac:dyDescent="0.25">
      <c r="A1201" t="str">
        <f>'Cover Page'!$A$1</f>
        <v>North Carolina Central University</v>
      </c>
      <c r="B1201" s="91" t="s">
        <v>42</v>
      </c>
      <c r="C1201" s="92" t="s">
        <v>86</v>
      </c>
      <c r="D1201" s="42" t="s">
        <v>14</v>
      </c>
      <c r="E1201" s="42" t="str">
        <f t="shared" si="18"/>
        <v>DiningOther Expenses</v>
      </c>
      <c r="F1201" s="94">
        <f>VLOOKUP(E1201,'Budget Template'!$C:$G,VLOOKUP(C1201,'Fund Lookup'!$A$2:$B$5,2,FALSE),FALSE)</f>
        <v>0</v>
      </c>
    </row>
    <row r="1202" spans="1:6" x14ac:dyDescent="0.25">
      <c r="A1202" t="str">
        <f>'Cover Page'!$A$1</f>
        <v>North Carolina Central University</v>
      </c>
      <c r="B1202" s="91" t="s">
        <v>42</v>
      </c>
      <c r="C1202" s="92" t="s">
        <v>86</v>
      </c>
      <c r="D1202" s="42" t="s">
        <v>35</v>
      </c>
      <c r="E1202" s="42" t="str">
        <f t="shared" si="18"/>
        <v>DiningTransfers In</v>
      </c>
      <c r="F1202" s="94">
        <f>VLOOKUP(E1202,'Budget Template'!$C:$G,VLOOKUP(C1202,'Fund Lookup'!$A$2:$B$5,2,FALSE),FALSE)</f>
        <v>0</v>
      </c>
    </row>
    <row r="1203" spans="1:6" x14ac:dyDescent="0.25">
      <c r="A1203" t="str">
        <f>'Cover Page'!$A$1</f>
        <v>North Carolina Central University</v>
      </c>
      <c r="B1203" s="91" t="s">
        <v>42</v>
      </c>
      <c r="C1203" s="92" t="s">
        <v>86</v>
      </c>
      <c r="D1203" s="42" t="s">
        <v>93</v>
      </c>
      <c r="E1203" s="42" t="str">
        <f t="shared" si="18"/>
        <v>DiningTransfers Out to Capital</v>
      </c>
      <c r="F1203" s="94">
        <f>VLOOKUP(E1203,'Budget Template'!$C:$G,VLOOKUP(C1203,'Fund Lookup'!$A$2:$B$5,2,FALSE),FALSE)</f>
        <v>0</v>
      </c>
    </row>
    <row r="1204" spans="1:6" x14ac:dyDescent="0.25">
      <c r="A1204" t="str">
        <f>'Cover Page'!$A$1</f>
        <v>North Carolina Central University</v>
      </c>
      <c r="B1204" s="91" t="s">
        <v>42</v>
      </c>
      <c r="C1204" s="92" t="s">
        <v>86</v>
      </c>
      <c r="D1204" s="42" t="s">
        <v>94</v>
      </c>
      <c r="E1204" s="42" t="str">
        <f t="shared" si="18"/>
        <v>DiningTransfers Out (Other)</v>
      </c>
      <c r="F1204" s="94">
        <f>VLOOKUP(E1204,'Budget Template'!$C:$G,VLOOKUP(C1204,'Fund Lookup'!$A$2:$B$5,2,FALSE),FALSE)</f>
        <v>0</v>
      </c>
    </row>
    <row r="1205" spans="1:6" x14ac:dyDescent="0.25">
      <c r="A1205" t="str">
        <f>'Cover Page'!$A$1</f>
        <v>North Carolina Central University</v>
      </c>
      <c r="B1205" s="91" t="s">
        <v>42</v>
      </c>
      <c r="C1205" s="92" t="s">
        <v>28</v>
      </c>
      <c r="D1205" s="91" t="s">
        <v>37</v>
      </c>
      <c r="E1205" s="42" t="str">
        <f t="shared" si="18"/>
        <v>DiningBeginning Fund Balance</v>
      </c>
      <c r="F1205" s="94">
        <f>VLOOKUP(E1205,'Budget Template'!$C:$G,VLOOKUP(C1205,'Fund Lookup'!$A$2:$B$5,2,FALSE),FALSE)</f>
        <v>0</v>
      </c>
    </row>
    <row r="1206" spans="1:6" x14ac:dyDescent="0.25">
      <c r="A1206" t="str">
        <f>'Cover Page'!$A$1</f>
        <v>North Carolina Central University</v>
      </c>
      <c r="B1206" s="91" t="s">
        <v>42</v>
      </c>
      <c r="C1206" s="92" t="s">
        <v>28</v>
      </c>
      <c r="D1206" s="42" t="s">
        <v>33</v>
      </c>
      <c r="E1206" s="42" t="str">
        <f t="shared" si="18"/>
        <v>DiningState Appropriation, Tuition, &amp; Fees</v>
      </c>
      <c r="F1206" s="94">
        <f>VLOOKUP(E1206,'Budget Template'!$C:$G,VLOOKUP(C1206,'Fund Lookup'!$A$2:$B$5,2,FALSE),FALSE)</f>
        <v>0</v>
      </c>
    </row>
    <row r="1207" spans="1:6" x14ac:dyDescent="0.25">
      <c r="A1207" t="str">
        <f>'Cover Page'!$A$1</f>
        <v>North Carolina Central University</v>
      </c>
      <c r="B1207" s="91" t="s">
        <v>42</v>
      </c>
      <c r="C1207" s="92" t="s">
        <v>28</v>
      </c>
      <c r="D1207" s="42" t="s">
        <v>4</v>
      </c>
      <c r="E1207" s="42" t="str">
        <f t="shared" si="18"/>
        <v>DiningSales &amp; Services</v>
      </c>
      <c r="F1207" s="94">
        <f>VLOOKUP(E1207,'Budget Template'!$C:$G,VLOOKUP(C1207,'Fund Lookup'!$A$2:$B$5,2,FALSE),FALSE)</f>
        <v>0</v>
      </c>
    </row>
    <row r="1208" spans="1:6" x14ac:dyDescent="0.25">
      <c r="A1208" t="str">
        <f>'Cover Page'!$A$1</f>
        <v>North Carolina Central University</v>
      </c>
      <c r="B1208" s="91" t="s">
        <v>42</v>
      </c>
      <c r="C1208" s="92" t="s">
        <v>28</v>
      </c>
      <c r="D1208" s="42" t="s">
        <v>30</v>
      </c>
      <c r="E1208" s="42" t="str">
        <f t="shared" si="18"/>
        <v>DiningPatient Services</v>
      </c>
      <c r="F1208" s="94">
        <f>VLOOKUP(E1208,'Budget Template'!$C:$G,VLOOKUP(C1208,'Fund Lookup'!$A$2:$B$5,2,FALSE),FALSE)</f>
        <v>0</v>
      </c>
    </row>
    <row r="1209" spans="1:6" x14ac:dyDescent="0.25">
      <c r="A1209" t="str">
        <f>'Cover Page'!$A$1</f>
        <v>North Carolina Central University</v>
      </c>
      <c r="B1209" s="91" t="s">
        <v>42</v>
      </c>
      <c r="C1209" s="92" t="s">
        <v>28</v>
      </c>
      <c r="D1209" s="42" t="s">
        <v>5</v>
      </c>
      <c r="E1209" s="42" t="str">
        <f t="shared" si="18"/>
        <v>DiningContracts &amp; Grants</v>
      </c>
      <c r="F1209" s="94">
        <f>VLOOKUP(E1209,'Budget Template'!$C:$G,VLOOKUP(C1209,'Fund Lookup'!$A$2:$B$5,2,FALSE),FALSE)</f>
        <v>0</v>
      </c>
    </row>
    <row r="1210" spans="1:6" x14ac:dyDescent="0.25">
      <c r="A1210" t="str">
        <f>'Cover Page'!$A$1</f>
        <v>North Carolina Central University</v>
      </c>
      <c r="B1210" s="91" t="s">
        <v>42</v>
      </c>
      <c r="C1210" s="92" t="s">
        <v>28</v>
      </c>
      <c r="D1210" s="42" t="s">
        <v>6</v>
      </c>
      <c r="E1210" s="42" t="str">
        <f t="shared" si="18"/>
        <v>DiningGifts &amp; Investments</v>
      </c>
      <c r="F1210" s="94">
        <f>VLOOKUP(E1210,'Budget Template'!$C:$G,VLOOKUP(C1210,'Fund Lookup'!$A$2:$B$5,2,FALSE),FALSE)</f>
        <v>0</v>
      </c>
    </row>
    <row r="1211" spans="1:6" x14ac:dyDescent="0.25">
      <c r="A1211" t="str">
        <f>'Cover Page'!$A$1</f>
        <v>North Carolina Central University</v>
      </c>
      <c r="B1211" s="91" t="s">
        <v>42</v>
      </c>
      <c r="C1211" s="92" t="s">
        <v>28</v>
      </c>
      <c r="D1211" s="42" t="s">
        <v>7</v>
      </c>
      <c r="E1211" s="42" t="str">
        <f t="shared" si="18"/>
        <v>DiningOther Revenues</v>
      </c>
      <c r="F1211" s="94">
        <f>VLOOKUP(E1211,'Budget Template'!$C:$G,VLOOKUP(C1211,'Fund Lookup'!$A$2:$B$5,2,FALSE),FALSE)</f>
        <v>0</v>
      </c>
    </row>
    <row r="1212" spans="1:6" x14ac:dyDescent="0.25">
      <c r="A1212" t="str">
        <f>'Cover Page'!$A$1</f>
        <v>North Carolina Central University</v>
      </c>
      <c r="B1212" s="91" t="s">
        <v>42</v>
      </c>
      <c r="C1212" s="92" t="s">
        <v>28</v>
      </c>
      <c r="D1212" s="42" t="s">
        <v>10</v>
      </c>
      <c r="E1212" s="42" t="str">
        <f t="shared" si="18"/>
        <v>DiningSalaries and Wages</v>
      </c>
      <c r="F1212" s="94">
        <f>VLOOKUP(E1212,'Budget Template'!$C:$G,VLOOKUP(C1212,'Fund Lookup'!$A$2:$B$5,2,FALSE),FALSE)</f>
        <v>0</v>
      </c>
    </row>
    <row r="1213" spans="1:6" x14ac:dyDescent="0.25">
      <c r="A1213" t="str">
        <f>'Cover Page'!$A$1</f>
        <v>North Carolina Central University</v>
      </c>
      <c r="B1213" s="91" t="s">
        <v>42</v>
      </c>
      <c r="C1213" s="92" t="s">
        <v>28</v>
      </c>
      <c r="D1213" s="42" t="s">
        <v>11</v>
      </c>
      <c r="E1213" s="42" t="str">
        <f t="shared" si="18"/>
        <v>DiningStaff Benefits</v>
      </c>
      <c r="F1213" s="94">
        <f>VLOOKUP(E1213,'Budget Template'!$C:$G,VLOOKUP(C1213,'Fund Lookup'!$A$2:$B$5,2,FALSE),FALSE)</f>
        <v>0</v>
      </c>
    </row>
    <row r="1214" spans="1:6" x14ac:dyDescent="0.25">
      <c r="A1214" t="str">
        <f>'Cover Page'!$A$1</f>
        <v>North Carolina Central University</v>
      </c>
      <c r="B1214" s="91" t="s">
        <v>42</v>
      </c>
      <c r="C1214" s="92" t="s">
        <v>28</v>
      </c>
      <c r="D1214" s="42" t="s">
        <v>92</v>
      </c>
      <c r="E1214" s="42" t="str">
        <f t="shared" si="18"/>
        <v>DiningServices, Supplies, Materials, &amp; Equip.</v>
      </c>
      <c r="F1214" s="94">
        <f>VLOOKUP(E1214,'Budget Template'!$C:$G,VLOOKUP(C1214,'Fund Lookup'!$A$2:$B$5,2,FALSE),FALSE)</f>
        <v>0</v>
      </c>
    </row>
    <row r="1215" spans="1:6" x14ac:dyDescent="0.25">
      <c r="A1215" t="str">
        <f>'Cover Page'!$A$1</f>
        <v>North Carolina Central University</v>
      </c>
      <c r="B1215" s="91" t="s">
        <v>42</v>
      </c>
      <c r="C1215" s="92" t="s">
        <v>28</v>
      </c>
      <c r="D1215" s="42" t="s">
        <v>13</v>
      </c>
      <c r="E1215" s="42" t="str">
        <f t="shared" si="18"/>
        <v>DiningScholarships &amp; Fellowships</v>
      </c>
      <c r="F1215" s="94">
        <f>VLOOKUP(E1215,'Budget Template'!$C:$G,VLOOKUP(C1215,'Fund Lookup'!$A$2:$B$5,2,FALSE),FALSE)</f>
        <v>0</v>
      </c>
    </row>
    <row r="1216" spans="1:6" x14ac:dyDescent="0.25">
      <c r="A1216" t="str">
        <f>'Cover Page'!$A$1</f>
        <v>North Carolina Central University</v>
      </c>
      <c r="B1216" s="91" t="s">
        <v>42</v>
      </c>
      <c r="C1216" s="92" t="s">
        <v>28</v>
      </c>
      <c r="D1216" s="42" t="s">
        <v>29</v>
      </c>
      <c r="E1216" s="42" t="str">
        <f t="shared" si="18"/>
        <v>DiningDebt Service</v>
      </c>
      <c r="F1216" s="94">
        <f>VLOOKUP(E1216,'Budget Template'!$C:$G,VLOOKUP(C1216,'Fund Lookup'!$A$2:$B$5,2,FALSE),FALSE)</f>
        <v>0</v>
      </c>
    </row>
    <row r="1217" spans="1:6" x14ac:dyDescent="0.25">
      <c r="A1217" t="str">
        <f>'Cover Page'!$A$1</f>
        <v>North Carolina Central University</v>
      </c>
      <c r="B1217" s="91" t="s">
        <v>42</v>
      </c>
      <c r="C1217" s="92" t="s">
        <v>28</v>
      </c>
      <c r="D1217" s="42" t="s">
        <v>12</v>
      </c>
      <c r="E1217" s="42" t="str">
        <f t="shared" si="18"/>
        <v>DiningUtilities</v>
      </c>
      <c r="F1217" s="94">
        <f>VLOOKUP(E1217,'Budget Template'!$C:$G,VLOOKUP(C1217,'Fund Lookup'!$A$2:$B$5,2,FALSE),FALSE)</f>
        <v>0</v>
      </c>
    </row>
    <row r="1218" spans="1:6" x14ac:dyDescent="0.25">
      <c r="A1218" t="str">
        <f>'Cover Page'!$A$1</f>
        <v>North Carolina Central University</v>
      </c>
      <c r="B1218" s="91" t="s">
        <v>42</v>
      </c>
      <c r="C1218" s="92" t="s">
        <v>28</v>
      </c>
      <c r="D1218" s="42" t="s">
        <v>14</v>
      </c>
      <c r="E1218" s="42" t="str">
        <f t="shared" si="18"/>
        <v>DiningOther Expenses</v>
      </c>
      <c r="F1218" s="94">
        <f>VLOOKUP(E1218,'Budget Template'!$C:$G,VLOOKUP(C1218,'Fund Lookup'!$A$2:$B$5,2,FALSE),FALSE)</f>
        <v>0</v>
      </c>
    </row>
    <row r="1219" spans="1:6" x14ac:dyDescent="0.25">
      <c r="A1219" t="str">
        <f>'Cover Page'!$A$1</f>
        <v>North Carolina Central University</v>
      </c>
      <c r="B1219" s="91" t="s">
        <v>42</v>
      </c>
      <c r="C1219" s="92" t="s">
        <v>28</v>
      </c>
      <c r="D1219" s="42" t="s">
        <v>35</v>
      </c>
      <c r="E1219" s="42" t="str">
        <f t="shared" ref="E1219:E1282" si="19">B1219&amp;D1219</f>
        <v>DiningTransfers In</v>
      </c>
      <c r="F1219" s="94">
        <f>VLOOKUP(E1219,'Budget Template'!$C:$G,VLOOKUP(C1219,'Fund Lookup'!$A$2:$B$5,2,FALSE),FALSE)</f>
        <v>0</v>
      </c>
    </row>
    <row r="1220" spans="1:6" x14ac:dyDescent="0.25">
      <c r="A1220" t="str">
        <f>'Cover Page'!$A$1</f>
        <v>North Carolina Central University</v>
      </c>
      <c r="B1220" s="91" t="s">
        <v>42</v>
      </c>
      <c r="C1220" s="92" t="s">
        <v>28</v>
      </c>
      <c r="D1220" s="42" t="s">
        <v>93</v>
      </c>
      <c r="E1220" s="42" t="str">
        <f t="shared" si="19"/>
        <v>DiningTransfers Out to Capital</v>
      </c>
      <c r="F1220" s="94">
        <f>VLOOKUP(E1220,'Budget Template'!$C:$G,VLOOKUP(C1220,'Fund Lookup'!$A$2:$B$5,2,FALSE),FALSE)</f>
        <v>0</v>
      </c>
    </row>
    <row r="1221" spans="1:6" x14ac:dyDescent="0.25">
      <c r="A1221" t="str">
        <f>'Cover Page'!$A$1</f>
        <v>North Carolina Central University</v>
      </c>
      <c r="B1221" s="91" t="s">
        <v>42</v>
      </c>
      <c r="C1221" s="92" t="s">
        <v>28</v>
      </c>
      <c r="D1221" s="42" t="s">
        <v>94</v>
      </c>
      <c r="E1221" s="42" t="str">
        <f t="shared" si="19"/>
        <v>DiningTransfers Out (Other)</v>
      </c>
      <c r="F1221" s="94">
        <f>VLOOKUP(E1221,'Budget Template'!$C:$G,VLOOKUP(C1221,'Fund Lookup'!$A$2:$B$5,2,FALSE),FALSE)</f>
        <v>0</v>
      </c>
    </row>
    <row r="1222" spans="1:6" x14ac:dyDescent="0.25">
      <c r="A1222" t="str">
        <f>'Cover Page'!$A$1</f>
        <v>North Carolina Central University</v>
      </c>
      <c r="B1222" s="91" t="s">
        <v>41</v>
      </c>
      <c r="C1222" s="92" t="s">
        <v>0</v>
      </c>
      <c r="D1222" s="91" t="s">
        <v>37</v>
      </c>
      <c r="E1222" s="42" t="str">
        <f t="shared" si="19"/>
        <v>HousingBeginning Fund Balance</v>
      </c>
      <c r="F1222" s="94">
        <f>VLOOKUP(E1222,'Budget Template'!$C:$G,VLOOKUP(C1222,'Fund Lookup'!$A$2:$B$5,2,FALSE),FALSE)</f>
        <v>0</v>
      </c>
    </row>
    <row r="1223" spans="1:6" x14ac:dyDescent="0.25">
      <c r="A1223" t="str">
        <f>'Cover Page'!$A$1</f>
        <v>North Carolina Central University</v>
      </c>
      <c r="B1223" s="91" t="s">
        <v>41</v>
      </c>
      <c r="C1223" s="92" t="s">
        <v>0</v>
      </c>
      <c r="D1223" s="42" t="s">
        <v>33</v>
      </c>
      <c r="E1223" s="42" t="str">
        <f t="shared" si="19"/>
        <v>HousingState Appropriation, Tuition, &amp; Fees</v>
      </c>
      <c r="F1223" s="94">
        <f>VLOOKUP(E1223,'Budget Template'!$C:$G,VLOOKUP(C1223,'Fund Lookup'!$A$2:$B$5,2,FALSE),FALSE)</f>
        <v>0</v>
      </c>
    </row>
    <row r="1224" spans="1:6" x14ac:dyDescent="0.25">
      <c r="A1224" t="str">
        <f>'Cover Page'!$A$1</f>
        <v>North Carolina Central University</v>
      </c>
      <c r="B1224" s="91" t="s">
        <v>41</v>
      </c>
      <c r="C1224" s="92" t="s">
        <v>0</v>
      </c>
      <c r="D1224" s="42" t="s">
        <v>4</v>
      </c>
      <c r="E1224" s="42" t="str">
        <f t="shared" si="19"/>
        <v>HousingSales &amp; Services</v>
      </c>
      <c r="F1224" s="94">
        <f>VLOOKUP(E1224,'Budget Template'!$C:$G,VLOOKUP(C1224,'Fund Lookup'!$A$2:$B$5,2,FALSE),FALSE)</f>
        <v>0</v>
      </c>
    </row>
    <row r="1225" spans="1:6" x14ac:dyDescent="0.25">
      <c r="A1225" t="str">
        <f>'Cover Page'!$A$1</f>
        <v>North Carolina Central University</v>
      </c>
      <c r="B1225" s="91" t="s">
        <v>41</v>
      </c>
      <c r="C1225" s="92" t="s">
        <v>0</v>
      </c>
      <c r="D1225" s="42" t="s">
        <v>30</v>
      </c>
      <c r="E1225" s="42" t="str">
        <f t="shared" si="19"/>
        <v>HousingPatient Services</v>
      </c>
      <c r="F1225" s="94">
        <f>VLOOKUP(E1225,'Budget Template'!$C:$G,VLOOKUP(C1225,'Fund Lookup'!$A$2:$B$5,2,FALSE),FALSE)</f>
        <v>0</v>
      </c>
    </row>
    <row r="1226" spans="1:6" x14ac:dyDescent="0.25">
      <c r="A1226" t="str">
        <f>'Cover Page'!$A$1</f>
        <v>North Carolina Central University</v>
      </c>
      <c r="B1226" s="91" t="s">
        <v>41</v>
      </c>
      <c r="C1226" s="92" t="s">
        <v>0</v>
      </c>
      <c r="D1226" s="42" t="s">
        <v>5</v>
      </c>
      <c r="E1226" s="42" t="str">
        <f t="shared" si="19"/>
        <v>HousingContracts &amp; Grants</v>
      </c>
      <c r="F1226" s="94">
        <f>VLOOKUP(E1226,'Budget Template'!$C:$G,VLOOKUP(C1226,'Fund Lookup'!$A$2:$B$5,2,FALSE),FALSE)</f>
        <v>0</v>
      </c>
    </row>
    <row r="1227" spans="1:6" x14ac:dyDescent="0.25">
      <c r="A1227" t="str">
        <f>'Cover Page'!$A$1</f>
        <v>North Carolina Central University</v>
      </c>
      <c r="B1227" s="91" t="s">
        <v>41</v>
      </c>
      <c r="C1227" s="92" t="s">
        <v>0</v>
      </c>
      <c r="D1227" s="42" t="s">
        <v>6</v>
      </c>
      <c r="E1227" s="42" t="str">
        <f t="shared" si="19"/>
        <v>HousingGifts &amp; Investments</v>
      </c>
      <c r="F1227" s="94">
        <f>VLOOKUP(E1227,'Budget Template'!$C:$G,VLOOKUP(C1227,'Fund Lookup'!$A$2:$B$5,2,FALSE),FALSE)</f>
        <v>0</v>
      </c>
    </row>
    <row r="1228" spans="1:6" x14ac:dyDescent="0.25">
      <c r="A1228" t="str">
        <f>'Cover Page'!$A$1</f>
        <v>North Carolina Central University</v>
      </c>
      <c r="B1228" s="91" t="s">
        <v>41</v>
      </c>
      <c r="C1228" s="92" t="s">
        <v>0</v>
      </c>
      <c r="D1228" s="42" t="s">
        <v>7</v>
      </c>
      <c r="E1228" s="42" t="str">
        <f t="shared" si="19"/>
        <v>HousingOther Revenues</v>
      </c>
      <c r="F1228" s="94">
        <f>VLOOKUP(E1228,'Budget Template'!$C:$G,VLOOKUP(C1228,'Fund Lookup'!$A$2:$B$5,2,FALSE),FALSE)</f>
        <v>0</v>
      </c>
    </row>
    <row r="1229" spans="1:6" x14ac:dyDescent="0.25">
      <c r="A1229" t="str">
        <f>'Cover Page'!$A$1</f>
        <v>North Carolina Central University</v>
      </c>
      <c r="B1229" s="91" t="s">
        <v>41</v>
      </c>
      <c r="C1229" s="92" t="s">
        <v>0</v>
      </c>
      <c r="D1229" s="42" t="s">
        <v>10</v>
      </c>
      <c r="E1229" s="42" t="str">
        <f t="shared" si="19"/>
        <v>HousingSalaries and Wages</v>
      </c>
      <c r="F1229" s="94">
        <f>VLOOKUP(E1229,'Budget Template'!$C:$G,VLOOKUP(C1229,'Fund Lookup'!$A$2:$B$5,2,FALSE),FALSE)</f>
        <v>0</v>
      </c>
    </row>
    <row r="1230" spans="1:6" x14ac:dyDescent="0.25">
      <c r="A1230" t="str">
        <f>'Cover Page'!$A$1</f>
        <v>North Carolina Central University</v>
      </c>
      <c r="B1230" s="91" t="s">
        <v>41</v>
      </c>
      <c r="C1230" s="92" t="s">
        <v>0</v>
      </c>
      <c r="D1230" s="42" t="s">
        <v>11</v>
      </c>
      <c r="E1230" s="42" t="str">
        <f t="shared" si="19"/>
        <v>HousingStaff Benefits</v>
      </c>
      <c r="F1230" s="94">
        <f>VLOOKUP(E1230,'Budget Template'!$C:$G,VLOOKUP(C1230,'Fund Lookup'!$A$2:$B$5,2,FALSE),FALSE)</f>
        <v>0</v>
      </c>
    </row>
    <row r="1231" spans="1:6" x14ac:dyDescent="0.25">
      <c r="A1231" t="str">
        <f>'Cover Page'!$A$1</f>
        <v>North Carolina Central University</v>
      </c>
      <c r="B1231" s="91" t="s">
        <v>41</v>
      </c>
      <c r="C1231" s="92" t="s">
        <v>0</v>
      </c>
      <c r="D1231" s="42" t="s">
        <v>92</v>
      </c>
      <c r="E1231" s="42" t="str">
        <f t="shared" si="19"/>
        <v>HousingServices, Supplies, Materials, &amp; Equip.</v>
      </c>
      <c r="F1231" s="94">
        <f>VLOOKUP(E1231,'Budget Template'!$C:$G,VLOOKUP(C1231,'Fund Lookup'!$A$2:$B$5,2,FALSE),FALSE)</f>
        <v>0</v>
      </c>
    </row>
    <row r="1232" spans="1:6" x14ac:dyDescent="0.25">
      <c r="A1232" t="str">
        <f>'Cover Page'!$A$1</f>
        <v>North Carolina Central University</v>
      </c>
      <c r="B1232" s="91" t="s">
        <v>41</v>
      </c>
      <c r="C1232" s="92" t="s">
        <v>0</v>
      </c>
      <c r="D1232" s="42" t="s">
        <v>13</v>
      </c>
      <c r="E1232" s="42" t="str">
        <f t="shared" si="19"/>
        <v>HousingScholarships &amp; Fellowships</v>
      </c>
      <c r="F1232" s="94">
        <f>VLOOKUP(E1232,'Budget Template'!$C:$G,VLOOKUP(C1232,'Fund Lookup'!$A$2:$B$5,2,FALSE),FALSE)</f>
        <v>0</v>
      </c>
    </row>
    <row r="1233" spans="1:6" x14ac:dyDescent="0.25">
      <c r="A1233" t="str">
        <f>'Cover Page'!$A$1</f>
        <v>North Carolina Central University</v>
      </c>
      <c r="B1233" s="91" t="s">
        <v>41</v>
      </c>
      <c r="C1233" s="92" t="s">
        <v>0</v>
      </c>
      <c r="D1233" s="42" t="s">
        <v>29</v>
      </c>
      <c r="E1233" s="42" t="str">
        <f t="shared" si="19"/>
        <v>HousingDebt Service</v>
      </c>
      <c r="F1233" s="94">
        <f>VLOOKUP(E1233,'Budget Template'!$C:$G,VLOOKUP(C1233,'Fund Lookup'!$A$2:$B$5,2,FALSE),FALSE)</f>
        <v>0</v>
      </c>
    </row>
    <row r="1234" spans="1:6" x14ac:dyDescent="0.25">
      <c r="A1234" t="str">
        <f>'Cover Page'!$A$1</f>
        <v>North Carolina Central University</v>
      </c>
      <c r="B1234" s="91" t="s">
        <v>41</v>
      </c>
      <c r="C1234" s="92" t="s">
        <v>0</v>
      </c>
      <c r="D1234" s="42" t="s">
        <v>12</v>
      </c>
      <c r="E1234" s="42" t="str">
        <f t="shared" si="19"/>
        <v>HousingUtilities</v>
      </c>
      <c r="F1234" s="94">
        <f>VLOOKUP(E1234,'Budget Template'!$C:$G,VLOOKUP(C1234,'Fund Lookup'!$A$2:$B$5,2,FALSE),FALSE)</f>
        <v>0</v>
      </c>
    </row>
    <row r="1235" spans="1:6" x14ac:dyDescent="0.25">
      <c r="A1235" t="str">
        <f>'Cover Page'!$A$1</f>
        <v>North Carolina Central University</v>
      </c>
      <c r="B1235" s="91" t="s">
        <v>41</v>
      </c>
      <c r="C1235" s="92" t="s">
        <v>0</v>
      </c>
      <c r="D1235" s="42" t="s">
        <v>14</v>
      </c>
      <c r="E1235" s="42" t="str">
        <f t="shared" si="19"/>
        <v>HousingOther Expenses</v>
      </c>
      <c r="F1235" s="94">
        <f>VLOOKUP(E1235,'Budget Template'!$C:$G,VLOOKUP(C1235,'Fund Lookup'!$A$2:$B$5,2,FALSE),FALSE)</f>
        <v>0</v>
      </c>
    </row>
    <row r="1236" spans="1:6" x14ac:dyDescent="0.25">
      <c r="A1236" t="str">
        <f>'Cover Page'!$A$1</f>
        <v>North Carolina Central University</v>
      </c>
      <c r="B1236" s="91" t="s">
        <v>41</v>
      </c>
      <c r="C1236" s="92" t="s">
        <v>0</v>
      </c>
      <c r="D1236" s="42" t="s">
        <v>35</v>
      </c>
      <c r="E1236" s="42" t="str">
        <f t="shared" si="19"/>
        <v>HousingTransfers In</v>
      </c>
      <c r="F1236" s="94">
        <f>VLOOKUP(E1236,'Budget Template'!$C:$G,VLOOKUP(C1236,'Fund Lookup'!$A$2:$B$5,2,FALSE),FALSE)</f>
        <v>0</v>
      </c>
    </row>
    <row r="1237" spans="1:6" x14ac:dyDescent="0.25">
      <c r="A1237" t="str">
        <f>'Cover Page'!$A$1</f>
        <v>North Carolina Central University</v>
      </c>
      <c r="B1237" s="91" t="s">
        <v>41</v>
      </c>
      <c r="C1237" s="92" t="s">
        <v>0</v>
      </c>
      <c r="D1237" s="42" t="s">
        <v>93</v>
      </c>
      <c r="E1237" s="42" t="str">
        <f t="shared" si="19"/>
        <v>HousingTransfers Out to Capital</v>
      </c>
      <c r="F1237" s="94">
        <f>VLOOKUP(E1237,'Budget Template'!$C:$G,VLOOKUP(C1237,'Fund Lookup'!$A$2:$B$5,2,FALSE),FALSE)</f>
        <v>0</v>
      </c>
    </row>
    <row r="1238" spans="1:6" x14ac:dyDescent="0.25">
      <c r="A1238" t="str">
        <f>'Cover Page'!$A$1</f>
        <v>North Carolina Central University</v>
      </c>
      <c r="B1238" s="91" t="s">
        <v>41</v>
      </c>
      <c r="C1238" s="92" t="s">
        <v>0</v>
      </c>
      <c r="D1238" s="42" t="s">
        <v>94</v>
      </c>
      <c r="E1238" s="42" t="str">
        <f t="shared" si="19"/>
        <v>HousingTransfers Out (Other)</v>
      </c>
      <c r="F1238" s="94">
        <f>VLOOKUP(E1238,'Budget Template'!$C:$G,VLOOKUP(C1238,'Fund Lookup'!$A$2:$B$5,2,FALSE),FALSE)</f>
        <v>0</v>
      </c>
    </row>
    <row r="1239" spans="1:6" ht="30" x14ac:dyDescent="0.25">
      <c r="A1239" t="str">
        <f>'Cover Page'!$A$1</f>
        <v>North Carolina Central University</v>
      </c>
      <c r="B1239" s="91" t="s">
        <v>41</v>
      </c>
      <c r="C1239" s="92" t="s">
        <v>32</v>
      </c>
      <c r="D1239" s="91" t="s">
        <v>37</v>
      </c>
      <c r="E1239" s="42" t="str">
        <f t="shared" si="19"/>
        <v>HousingBeginning Fund Balance</v>
      </c>
      <c r="F1239" s="94">
        <f>VLOOKUP(E1239,'Budget Template'!$C:$G,VLOOKUP(C1239,'Fund Lookup'!$A$2:$B$5,2,FALSE),FALSE)</f>
        <v>0</v>
      </c>
    </row>
    <row r="1240" spans="1:6" ht="30" x14ac:dyDescent="0.25">
      <c r="A1240" t="str">
        <f>'Cover Page'!$A$1</f>
        <v>North Carolina Central University</v>
      </c>
      <c r="B1240" s="91" t="s">
        <v>41</v>
      </c>
      <c r="C1240" s="92" t="s">
        <v>32</v>
      </c>
      <c r="D1240" s="42" t="s">
        <v>33</v>
      </c>
      <c r="E1240" s="42" t="str">
        <f t="shared" si="19"/>
        <v>HousingState Appropriation, Tuition, &amp; Fees</v>
      </c>
      <c r="F1240" s="94">
        <f>VLOOKUP(E1240,'Budget Template'!$C:$G,VLOOKUP(C1240,'Fund Lookup'!$A$2:$B$5,2,FALSE),FALSE)</f>
        <v>0</v>
      </c>
    </row>
    <row r="1241" spans="1:6" ht="30" x14ac:dyDescent="0.25">
      <c r="A1241" t="str">
        <f>'Cover Page'!$A$1</f>
        <v>North Carolina Central University</v>
      </c>
      <c r="B1241" s="91" t="s">
        <v>41</v>
      </c>
      <c r="C1241" s="92" t="s">
        <v>32</v>
      </c>
      <c r="D1241" s="42" t="s">
        <v>4</v>
      </c>
      <c r="E1241" s="42" t="str">
        <f t="shared" si="19"/>
        <v>HousingSales &amp; Services</v>
      </c>
      <c r="F1241" s="94">
        <f>VLOOKUP(E1241,'Budget Template'!$C:$G,VLOOKUP(C1241,'Fund Lookup'!$A$2:$B$5,2,FALSE),FALSE)</f>
        <v>11482274</v>
      </c>
    </row>
    <row r="1242" spans="1:6" ht="30" x14ac:dyDescent="0.25">
      <c r="A1242" t="str">
        <f>'Cover Page'!$A$1</f>
        <v>North Carolina Central University</v>
      </c>
      <c r="B1242" s="91" t="s">
        <v>41</v>
      </c>
      <c r="C1242" s="92" t="s">
        <v>32</v>
      </c>
      <c r="D1242" s="42" t="s">
        <v>30</v>
      </c>
      <c r="E1242" s="42" t="str">
        <f t="shared" si="19"/>
        <v>HousingPatient Services</v>
      </c>
      <c r="F1242" s="94">
        <f>VLOOKUP(E1242,'Budget Template'!$C:$G,VLOOKUP(C1242,'Fund Lookup'!$A$2:$B$5,2,FALSE),FALSE)</f>
        <v>0</v>
      </c>
    </row>
    <row r="1243" spans="1:6" ht="30" x14ac:dyDescent="0.25">
      <c r="A1243" t="str">
        <f>'Cover Page'!$A$1</f>
        <v>North Carolina Central University</v>
      </c>
      <c r="B1243" s="91" t="s">
        <v>41</v>
      </c>
      <c r="C1243" s="92" t="s">
        <v>32</v>
      </c>
      <c r="D1243" s="42" t="s">
        <v>5</v>
      </c>
      <c r="E1243" s="42" t="str">
        <f t="shared" si="19"/>
        <v>HousingContracts &amp; Grants</v>
      </c>
      <c r="F1243" s="94">
        <f>VLOOKUP(E1243,'Budget Template'!$C:$G,VLOOKUP(C1243,'Fund Lookup'!$A$2:$B$5,2,FALSE),FALSE)</f>
        <v>0</v>
      </c>
    </row>
    <row r="1244" spans="1:6" ht="30" x14ac:dyDescent="0.25">
      <c r="A1244" t="str">
        <f>'Cover Page'!$A$1</f>
        <v>North Carolina Central University</v>
      </c>
      <c r="B1244" s="91" t="s">
        <v>41</v>
      </c>
      <c r="C1244" s="92" t="s">
        <v>32</v>
      </c>
      <c r="D1244" s="42" t="s">
        <v>6</v>
      </c>
      <c r="E1244" s="42" t="str">
        <f t="shared" si="19"/>
        <v>HousingGifts &amp; Investments</v>
      </c>
      <c r="F1244" s="94">
        <f>VLOOKUP(E1244,'Budget Template'!$C:$G,VLOOKUP(C1244,'Fund Lookup'!$A$2:$B$5,2,FALSE),FALSE)</f>
        <v>0</v>
      </c>
    </row>
    <row r="1245" spans="1:6" ht="30" x14ac:dyDescent="0.25">
      <c r="A1245" t="str">
        <f>'Cover Page'!$A$1</f>
        <v>North Carolina Central University</v>
      </c>
      <c r="B1245" s="91" t="s">
        <v>41</v>
      </c>
      <c r="C1245" s="92" t="s">
        <v>32</v>
      </c>
      <c r="D1245" s="42" t="s">
        <v>7</v>
      </c>
      <c r="E1245" s="42" t="str">
        <f t="shared" si="19"/>
        <v>HousingOther Revenues</v>
      </c>
      <c r="F1245" s="94">
        <f>VLOOKUP(E1245,'Budget Template'!$C:$G,VLOOKUP(C1245,'Fund Lookup'!$A$2:$B$5,2,FALSE),FALSE)</f>
        <v>0</v>
      </c>
    </row>
    <row r="1246" spans="1:6" ht="30" x14ac:dyDescent="0.25">
      <c r="A1246" t="str">
        <f>'Cover Page'!$A$1</f>
        <v>North Carolina Central University</v>
      </c>
      <c r="B1246" s="91" t="s">
        <v>41</v>
      </c>
      <c r="C1246" s="92" t="s">
        <v>32</v>
      </c>
      <c r="D1246" s="42" t="s">
        <v>10</v>
      </c>
      <c r="E1246" s="42" t="str">
        <f t="shared" si="19"/>
        <v>HousingSalaries and Wages</v>
      </c>
      <c r="F1246" s="94">
        <f>VLOOKUP(E1246,'Budget Template'!$C:$G,VLOOKUP(C1246,'Fund Lookup'!$A$2:$B$5,2,FALSE),FALSE)</f>
        <v>2967807</v>
      </c>
    </row>
    <row r="1247" spans="1:6" ht="30" x14ac:dyDescent="0.25">
      <c r="A1247" t="str">
        <f>'Cover Page'!$A$1</f>
        <v>North Carolina Central University</v>
      </c>
      <c r="B1247" s="91" t="s">
        <v>41</v>
      </c>
      <c r="C1247" s="92" t="s">
        <v>32</v>
      </c>
      <c r="D1247" s="42" t="s">
        <v>11</v>
      </c>
      <c r="E1247" s="42" t="str">
        <f t="shared" si="19"/>
        <v>HousingStaff Benefits</v>
      </c>
      <c r="F1247" s="94">
        <f>VLOOKUP(E1247,'Budget Template'!$C:$G,VLOOKUP(C1247,'Fund Lookup'!$A$2:$B$5,2,FALSE),FALSE)</f>
        <v>780596</v>
      </c>
    </row>
    <row r="1248" spans="1:6" ht="30" x14ac:dyDescent="0.25">
      <c r="A1248" t="str">
        <f>'Cover Page'!$A$1</f>
        <v>North Carolina Central University</v>
      </c>
      <c r="B1248" s="91" t="s">
        <v>41</v>
      </c>
      <c r="C1248" s="92" t="s">
        <v>32</v>
      </c>
      <c r="D1248" s="42" t="s">
        <v>92</v>
      </c>
      <c r="E1248" s="42" t="str">
        <f t="shared" si="19"/>
        <v>HousingServices, Supplies, Materials, &amp; Equip.</v>
      </c>
      <c r="F1248" s="94">
        <f>VLOOKUP(E1248,'Budget Template'!$C:$G,VLOOKUP(C1248,'Fund Lookup'!$A$2:$B$5,2,FALSE),FALSE)</f>
        <v>2283213</v>
      </c>
    </row>
    <row r="1249" spans="1:6" ht="30" x14ac:dyDescent="0.25">
      <c r="A1249" t="str">
        <f>'Cover Page'!$A$1</f>
        <v>North Carolina Central University</v>
      </c>
      <c r="B1249" s="91" t="s">
        <v>41</v>
      </c>
      <c r="C1249" s="92" t="s">
        <v>32</v>
      </c>
      <c r="D1249" s="42" t="s">
        <v>13</v>
      </c>
      <c r="E1249" s="42" t="str">
        <f t="shared" si="19"/>
        <v>HousingScholarships &amp; Fellowships</v>
      </c>
      <c r="F1249" s="94">
        <f>VLOOKUP(E1249,'Budget Template'!$C:$G,VLOOKUP(C1249,'Fund Lookup'!$A$2:$B$5,2,FALSE),FALSE)</f>
        <v>0</v>
      </c>
    </row>
    <row r="1250" spans="1:6" ht="30" x14ac:dyDescent="0.25">
      <c r="A1250" t="str">
        <f>'Cover Page'!$A$1</f>
        <v>North Carolina Central University</v>
      </c>
      <c r="B1250" s="91" t="s">
        <v>41</v>
      </c>
      <c r="C1250" s="92" t="s">
        <v>32</v>
      </c>
      <c r="D1250" s="42" t="s">
        <v>29</v>
      </c>
      <c r="E1250" s="42" t="str">
        <f t="shared" si="19"/>
        <v>HousingDebt Service</v>
      </c>
      <c r="F1250" s="94">
        <f>VLOOKUP(E1250,'Budget Template'!$C:$G,VLOOKUP(C1250,'Fund Lookup'!$A$2:$B$5,2,FALSE),FALSE)</f>
        <v>4128090</v>
      </c>
    </row>
    <row r="1251" spans="1:6" ht="30" x14ac:dyDescent="0.25">
      <c r="A1251" t="str">
        <f>'Cover Page'!$A$1</f>
        <v>North Carolina Central University</v>
      </c>
      <c r="B1251" s="91" t="s">
        <v>41</v>
      </c>
      <c r="C1251" s="92" t="s">
        <v>32</v>
      </c>
      <c r="D1251" s="42" t="s">
        <v>12</v>
      </c>
      <c r="E1251" s="42" t="str">
        <f t="shared" si="19"/>
        <v>HousingUtilities</v>
      </c>
      <c r="F1251" s="94">
        <f>VLOOKUP(E1251,'Budget Template'!$C:$G,VLOOKUP(C1251,'Fund Lookup'!$A$2:$B$5,2,FALSE),FALSE)</f>
        <v>1190642</v>
      </c>
    </row>
    <row r="1252" spans="1:6" ht="30" x14ac:dyDescent="0.25">
      <c r="A1252" t="str">
        <f>'Cover Page'!$A$1</f>
        <v>North Carolina Central University</v>
      </c>
      <c r="B1252" s="91" t="s">
        <v>41</v>
      </c>
      <c r="C1252" s="92" t="s">
        <v>32</v>
      </c>
      <c r="D1252" s="42" t="s">
        <v>14</v>
      </c>
      <c r="E1252" s="42" t="str">
        <f t="shared" si="19"/>
        <v>HousingOther Expenses</v>
      </c>
      <c r="F1252" s="94">
        <f>VLOOKUP(E1252,'Budget Template'!$C:$G,VLOOKUP(C1252,'Fund Lookup'!$A$2:$B$5,2,FALSE),FALSE)</f>
        <v>128926</v>
      </c>
    </row>
    <row r="1253" spans="1:6" ht="30" x14ac:dyDescent="0.25">
      <c r="A1253" t="str">
        <f>'Cover Page'!$A$1</f>
        <v>North Carolina Central University</v>
      </c>
      <c r="B1253" s="91" t="s">
        <v>41</v>
      </c>
      <c r="C1253" s="92" t="s">
        <v>32</v>
      </c>
      <c r="D1253" s="42" t="s">
        <v>35</v>
      </c>
      <c r="E1253" s="42" t="str">
        <f t="shared" si="19"/>
        <v>HousingTransfers In</v>
      </c>
      <c r="F1253" s="94">
        <f>VLOOKUP(E1253,'Budget Template'!$C:$G,VLOOKUP(C1253,'Fund Lookup'!$A$2:$B$5,2,FALSE),FALSE)</f>
        <v>0</v>
      </c>
    </row>
    <row r="1254" spans="1:6" ht="30" x14ac:dyDescent="0.25">
      <c r="A1254" t="str">
        <f>'Cover Page'!$A$1</f>
        <v>North Carolina Central University</v>
      </c>
      <c r="B1254" s="91" t="s">
        <v>41</v>
      </c>
      <c r="C1254" s="92" t="s">
        <v>32</v>
      </c>
      <c r="D1254" s="42" t="s">
        <v>93</v>
      </c>
      <c r="E1254" s="42" t="str">
        <f t="shared" si="19"/>
        <v>HousingTransfers Out to Capital</v>
      </c>
      <c r="F1254" s="94">
        <f>VLOOKUP(E1254,'Budget Template'!$C:$G,VLOOKUP(C1254,'Fund Lookup'!$A$2:$B$5,2,FALSE),FALSE)</f>
        <v>0</v>
      </c>
    </row>
    <row r="1255" spans="1:6" ht="30" x14ac:dyDescent="0.25">
      <c r="A1255" t="str">
        <f>'Cover Page'!$A$1</f>
        <v>North Carolina Central University</v>
      </c>
      <c r="B1255" s="91" t="s">
        <v>41</v>
      </c>
      <c r="C1255" s="92" t="s">
        <v>32</v>
      </c>
      <c r="D1255" s="42" t="s">
        <v>94</v>
      </c>
      <c r="E1255" s="42" t="str">
        <f t="shared" si="19"/>
        <v>HousingTransfers Out (Other)</v>
      </c>
      <c r="F1255" s="94">
        <f>VLOOKUP(E1255,'Budget Template'!$C:$G,VLOOKUP(C1255,'Fund Lookup'!$A$2:$B$5,2,FALSE),FALSE)</f>
        <v>2000</v>
      </c>
    </row>
    <row r="1256" spans="1:6" x14ac:dyDescent="0.25">
      <c r="A1256" t="str">
        <f>'Cover Page'!$A$1</f>
        <v>North Carolina Central University</v>
      </c>
      <c r="B1256" s="91" t="s">
        <v>41</v>
      </c>
      <c r="C1256" s="92" t="s">
        <v>86</v>
      </c>
      <c r="D1256" s="91" t="s">
        <v>37</v>
      </c>
      <c r="E1256" s="42" t="str">
        <f t="shared" si="19"/>
        <v>HousingBeginning Fund Balance</v>
      </c>
      <c r="F1256" s="94">
        <f>VLOOKUP(E1256,'Budget Template'!$C:$G,VLOOKUP(C1256,'Fund Lookup'!$A$2:$B$5,2,FALSE),FALSE)</f>
        <v>0</v>
      </c>
    </row>
    <row r="1257" spans="1:6" x14ac:dyDescent="0.25">
      <c r="A1257" t="str">
        <f>'Cover Page'!$A$1</f>
        <v>North Carolina Central University</v>
      </c>
      <c r="B1257" s="91" t="s">
        <v>41</v>
      </c>
      <c r="C1257" s="92" t="s">
        <v>86</v>
      </c>
      <c r="D1257" s="42" t="s">
        <v>33</v>
      </c>
      <c r="E1257" s="42" t="str">
        <f t="shared" si="19"/>
        <v>HousingState Appropriation, Tuition, &amp; Fees</v>
      </c>
      <c r="F1257" s="94">
        <f>VLOOKUP(E1257,'Budget Template'!$C:$G,VLOOKUP(C1257,'Fund Lookup'!$A$2:$B$5,2,FALSE),FALSE)</f>
        <v>0</v>
      </c>
    </row>
    <row r="1258" spans="1:6" x14ac:dyDescent="0.25">
      <c r="A1258" t="str">
        <f>'Cover Page'!$A$1</f>
        <v>North Carolina Central University</v>
      </c>
      <c r="B1258" s="91" t="s">
        <v>41</v>
      </c>
      <c r="C1258" s="92" t="s">
        <v>86</v>
      </c>
      <c r="D1258" s="42" t="s">
        <v>4</v>
      </c>
      <c r="E1258" s="42" t="str">
        <f t="shared" si="19"/>
        <v>HousingSales &amp; Services</v>
      </c>
      <c r="F1258" s="94">
        <f>VLOOKUP(E1258,'Budget Template'!$C:$G,VLOOKUP(C1258,'Fund Lookup'!$A$2:$B$5,2,FALSE),FALSE)</f>
        <v>0</v>
      </c>
    </row>
    <row r="1259" spans="1:6" x14ac:dyDescent="0.25">
      <c r="A1259" t="str">
        <f>'Cover Page'!$A$1</f>
        <v>North Carolina Central University</v>
      </c>
      <c r="B1259" s="91" t="s">
        <v>41</v>
      </c>
      <c r="C1259" s="92" t="s">
        <v>86</v>
      </c>
      <c r="D1259" s="42" t="s">
        <v>30</v>
      </c>
      <c r="E1259" s="42" t="str">
        <f t="shared" si="19"/>
        <v>HousingPatient Services</v>
      </c>
      <c r="F1259" s="94">
        <f>VLOOKUP(E1259,'Budget Template'!$C:$G,VLOOKUP(C1259,'Fund Lookup'!$A$2:$B$5,2,FALSE),FALSE)</f>
        <v>0</v>
      </c>
    </row>
    <row r="1260" spans="1:6" x14ac:dyDescent="0.25">
      <c r="A1260" t="str">
        <f>'Cover Page'!$A$1</f>
        <v>North Carolina Central University</v>
      </c>
      <c r="B1260" s="91" t="s">
        <v>41</v>
      </c>
      <c r="C1260" s="92" t="s">
        <v>86</v>
      </c>
      <c r="D1260" s="42" t="s">
        <v>5</v>
      </c>
      <c r="E1260" s="42" t="str">
        <f t="shared" si="19"/>
        <v>HousingContracts &amp; Grants</v>
      </c>
      <c r="F1260" s="94">
        <f>VLOOKUP(E1260,'Budget Template'!$C:$G,VLOOKUP(C1260,'Fund Lookup'!$A$2:$B$5,2,FALSE),FALSE)</f>
        <v>0</v>
      </c>
    </row>
    <row r="1261" spans="1:6" x14ac:dyDescent="0.25">
      <c r="A1261" t="str">
        <f>'Cover Page'!$A$1</f>
        <v>North Carolina Central University</v>
      </c>
      <c r="B1261" s="91" t="s">
        <v>41</v>
      </c>
      <c r="C1261" s="92" t="s">
        <v>86</v>
      </c>
      <c r="D1261" s="42" t="s">
        <v>6</v>
      </c>
      <c r="E1261" s="42" t="str">
        <f t="shared" si="19"/>
        <v>HousingGifts &amp; Investments</v>
      </c>
      <c r="F1261" s="94">
        <f>VLOOKUP(E1261,'Budget Template'!$C:$G,VLOOKUP(C1261,'Fund Lookup'!$A$2:$B$5,2,FALSE),FALSE)</f>
        <v>0</v>
      </c>
    </row>
    <row r="1262" spans="1:6" x14ac:dyDescent="0.25">
      <c r="A1262" t="str">
        <f>'Cover Page'!$A$1</f>
        <v>North Carolina Central University</v>
      </c>
      <c r="B1262" s="91" t="s">
        <v>41</v>
      </c>
      <c r="C1262" s="92" t="s">
        <v>86</v>
      </c>
      <c r="D1262" s="42" t="s">
        <v>7</v>
      </c>
      <c r="E1262" s="42" t="str">
        <f t="shared" si="19"/>
        <v>HousingOther Revenues</v>
      </c>
      <c r="F1262" s="94">
        <f>VLOOKUP(E1262,'Budget Template'!$C:$G,VLOOKUP(C1262,'Fund Lookup'!$A$2:$B$5,2,FALSE),FALSE)</f>
        <v>0</v>
      </c>
    </row>
    <row r="1263" spans="1:6" x14ac:dyDescent="0.25">
      <c r="A1263" t="str">
        <f>'Cover Page'!$A$1</f>
        <v>North Carolina Central University</v>
      </c>
      <c r="B1263" s="91" t="s">
        <v>41</v>
      </c>
      <c r="C1263" s="92" t="s">
        <v>86</v>
      </c>
      <c r="D1263" s="42" t="s">
        <v>10</v>
      </c>
      <c r="E1263" s="42" t="str">
        <f t="shared" si="19"/>
        <v>HousingSalaries and Wages</v>
      </c>
      <c r="F1263" s="94">
        <f>VLOOKUP(E1263,'Budget Template'!$C:$G,VLOOKUP(C1263,'Fund Lookup'!$A$2:$B$5,2,FALSE),FALSE)</f>
        <v>0</v>
      </c>
    </row>
    <row r="1264" spans="1:6" x14ac:dyDescent="0.25">
      <c r="A1264" t="str">
        <f>'Cover Page'!$A$1</f>
        <v>North Carolina Central University</v>
      </c>
      <c r="B1264" s="91" t="s">
        <v>41</v>
      </c>
      <c r="C1264" s="92" t="s">
        <v>86</v>
      </c>
      <c r="D1264" s="42" t="s">
        <v>11</v>
      </c>
      <c r="E1264" s="42" t="str">
        <f t="shared" si="19"/>
        <v>HousingStaff Benefits</v>
      </c>
      <c r="F1264" s="94">
        <f>VLOOKUP(E1264,'Budget Template'!$C:$G,VLOOKUP(C1264,'Fund Lookup'!$A$2:$B$5,2,FALSE),FALSE)</f>
        <v>0</v>
      </c>
    </row>
    <row r="1265" spans="1:6" x14ac:dyDescent="0.25">
      <c r="A1265" t="str">
        <f>'Cover Page'!$A$1</f>
        <v>North Carolina Central University</v>
      </c>
      <c r="B1265" s="91" t="s">
        <v>41</v>
      </c>
      <c r="C1265" s="92" t="s">
        <v>86</v>
      </c>
      <c r="D1265" s="42" t="s">
        <v>92</v>
      </c>
      <c r="E1265" s="42" t="str">
        <f t="shared" si="19"/>
        <v>HousingServices, Supplies, Materials, &amp; Equip.</v>
      </c>
      <c r="F1265" s="94">
        <f>VLOOKUP(E1265,'Budget Template'!$C:$G,VLOOKUP(C1265,'Fund Lookup'!$A$2:$B$5,2,FALSE),FALSE)</f>
        <v>0</v>
      </c>
    </row>
    <row r="1266" spans="1:6" x14ac:dyDescent="0.25">
      <c r="A1266" t="str">
        <f>'Cover Page'!$A$1</f>
        <v>North Carolina Central University</v>
      </c>
      <c r="B1266" s="91" t="s">
        <v>41</v>
      </c>
      <c r="C1266" s="92" t="s">
        <v>86</v>
      </c>
      <c r="D1266" s="42" t="s">
        <v>13</v>
      </c>
      <c r="E1266" s="42" t="str">
        <f t="shared" si="19"/>
        <v>HousingScholarships &amp; Fellowships</v>
      </c>
      <c r="F1266" s="94">
        <f>VLOOKUP(E1266,'Budget Template'!$C:$G,VLOOKUP(C1266,'Fund Lookup'!$A$2:$B$5,2,FALSE),FALSE)</f>
        <v>0</v>
      </c>
    </row>
    <row r="1267" spans="1:6" x14ac:dyDescent="0.25">
      <c r="A1267" t="str">
        <f>'Cover Page'!$A$1</f>
        <v>North Carolina Central University</v>
      </c>
      <c r="B1267" s="91" t="s">
        <v>41</v>
      </c>
      <c r="C1267" s="92" t="s">
        <v>86</v>
      </c>
      <c r="D1267" s="42" t="s">
        <v>29</v>
      </c>
      <c r="E1267" s="42" t="str">
        <f t="shared" si="19"/>
        <v>HousingDebt Service</v>
      </c>
      <c r="F1267" s="94">
        <f>VLOOKUP(E1267,'Budget Template'!$C:$G,VLOOKUP(C1267,'Fund Lookup'!$A$2:$B$5,2,FALSE),FALSE)</f>
        <v>0</v>
      </c>
    </row>
    <row r="1268" spans="1:6" x14ac:dyDescent="0.25">
      <c r="A1268" t="str">
        <f>'Cover Page'!$A$1</f>
        <v>North Carolina Central University</v>
      </c>
      <c r="B1268" s="91" t="s">
        <v>41</v>
      </c>
      <c r="C1268" s="92" t="s">
        <v>86</v>
      </c>
      <c r="D1268" s="42" t="s">
        <v>12</v>
      </c>
      <c r="E1268" s="42" t="str">
        <f t="shared" si="19"/>
        <v>HousingUtilities</v>
      </c>
      <c r="F1268" s="94">
        <f>VLOOKUP(E1268,'Budget Template'!$C:$G,VLOOKUP(C1268,'Fund Lookup'!$A$2:$B$5,2,FALSE),FALSE)</f>
        <v>0</v>
      </c>
    </row>
    <row r="1269" spans="1:6" x14ac:dyDescent="0.25">
      <c r="A1269" t="str">
        <f>'Cover Page'!$A$1</f>
        <v>North Carolina Central University</v>
      </c>
      <c r="B1269" s="91" t="s">
        <v>41</v>
      </c>
      <c r="C1269" s="92" t="s">
        <v>86</v>
      </c>
      <c r="D1269" s="42" t="s">
        <v>14</v>
      </c>
      <c r="E1269" s="42" t="str">
        <f t="shared" si="19"/>
        <v>HousingOther Expenses</v>
      </c>
      <c r="F1269" s="94">
        <f>VLOOKUP(E1269,'Budget Template'!$C:$G,VLOOKUP(C1269,'Fund Lookup'!$A$2:$B$5,2,FALSE),FALSE)</f>
        <v>0</v>
      </c>
    </row>
    <row r="1270" spans="1:6" x14ac:dyDescent="0.25">
      <c r="A1270" t="str">
        <f>'Cover Page'!$A$1</f>
        <v>North Carolina Central University</v>
      </c>
      <c r="B1270" s="91" t="s">
        <v>41</v>
      </c>
      <c r="C1270" s="92" t="s">
        <v>86</v>
      </c>
      <c r="D1270" s="42" t="s">
        <v>35</v>
      </c>
      <c r="E1270" s="42" t="str">
        <f t="shared" si="19"/>
        <v>HousingTransfers In</v>
      </c>
      <c r="F1270" s="94">
        <f>VLOOKUP(E1270,'Budget Template'!$C:$G,VLOOKUP(C1270,'Fund Lookup'!$A$2:$B$5,2,FALSE),FALSE)</f>
        <v>0</v>
      </c>
    </row>
    <row r="1271" spans="1:6" x14ac:dyDescent="0.25">
      <c r="A1271" t="str">
        <f>'Cover Page'!$A$1</f>
        <v>North Carolina Central University</v>
      </c>
      <c r="B1271" s="91" t="s">
        <v>41</v>
      </c>
      <c r="C1271" s="92" t="s">
        <v>86</v>
      </c>
      <c r="D1271" s="42" t="s">
        <v>93</v>
      </c>
      <c r="E1271" s="42" t="str">
        <f t="shared" si="19"/>
        <v>HousingTransfers Out to Capital</v>
      </c>
      <c r="F1271" s="94">
        <f>VLOOKUP(E1271,'Budget Template'!$C:$G,VLOOKUP(C1271,'Fund Lookup'!$A$2:$B$5,2,FALSE),FALSE)</f>
        <v>0</v>
      </c>
    </row>
    <row r="1272" spans="1:6" x14ac:dyDescent="0.25">
      <c r="A1272" t="str">
        <f>'Cover Page'!$A$1</f>
        <v>North Carolina Central University</v>
      </c>
      <c r="B1272" s="91" t="s">
        <v>41</v>
      </c>
      <c r="C1272" s="92" t="s">
        <v>86</v>
      </c>
      <c r="D1272" s="42" t="s">
        <v>94</v>
      </c>
      <c r="E1272" s="42" t="str">
        <f t="shared" si="19"/>
        <v>HousingTransfers Out (Other)</v>
      </c>
      <c r="F1272" s="94">
        <f>VLOOKUP(E1272,'Budget Template'!$C:$G,VLOOKUP(C1272,'Fund Lookup'!$A$2:$B$5,2,FALSE),FALSE)</f>
        <v>0</v>
      </c>
    </row>
    <row r="1273" spans="1:6" x14ac:dyDescent="0.25">
      <c r="A1273" t="str">
        <f>'Cover Page'!$A$1</f>
        <v>North Carolina Central University</v>
      </c>
      <c r="B1273" s="91" t="s">
        <v>41</v>
      </c>
      <c r="C1273" s="92" t="s">
        <v>28</v>
      </c>
      <c r="D1273" s="91" t="s">
        <v>37</v>
      </c>
      <c r="E1273" s="42" t="str">
        <f t="shared" si="19"/>
        <v>HousingBeginning Fund Balance</v>
      </c>
      <c r="F1273" s="94">
        <f>VLOOKUP(E1273,'Budget Template'!$C:$G,VLOOKUP(C1273,'Fund Lookup'!$A$2:$B$5,2,FALSE),FALSE)</f>
        <v>0</v>
      </c>
    </row>
    <row r="1274" spans="1:6" x14ac:dyDescent="0.25">
      <c r="A1274" t="str">
        <f>'Cover Page'!$A$1</f>
        <v>North Carolina Central University</v>
      </c>
      <c r="B1274" s="91" t="s">
        <v>41</v>
      </c>
      <c r="C1274" s="92" t="s">
        <v>28</v>
      </c>
      <c r="D1274" s="42" t="s">
        <v>33</v>
      </c>
      <c r="E1274" s="42" t="str">
        <f t="shared" si="19"/>
        <v>HousingState Appropriation, Tuition, &amp; Fees</v>
      </c>
      <c r="F1274" s="94">
        <f>VLOOKUP(E1274,'Budget Template'!$C:$G,VLOOKUP(C1274,'Fund Lookup'!$A$2:$B$5,2,FALSE),FALSE)</f>
        <v>0</v>
      </c>
    </row>
    <row r="1275" spans="1:6" x14ac:dyDescent="0.25">
      <c r="A1275" t="str">
        <f>'Cover Page'!$A$1</f>
        <v>North Carolina Central University</v>
      </c>
      <c r="B1275" s="91" t="s">
        <v>41</v>
      </c>
      <c r="C1275" s="92" t="s">
        <v>28</v>
      </c>
      <c r="D1275" s="42" t="s">
        <v>4</v>
      </c>
      <c r="E1275" s="42" t="str">
        <f t="shared" si="19"/>
        <v>HousingSales &amp; Services</v>
      </c>
      <c r="F1275" s="94">
        <f>VLOOKUP(E1275,'Budget Template'!$C:$G,VLOOKUP(C1275,'Fund Lookup'!$A$2:$B$5,2,FALSE),FALSE)</f>
        <v>0</v>
      </c>
    </row>
    <row r="1276" spans="1:6" x14ac:dyDescent="0.25">
      <c r="A1276" t="str">
        <f>'Cover Page'!$A$1</f>
        <v>North Carolina Central University</v>
      </c>
      <c r="B1276" s="91" t="s">
        <v>41</v>
      </c>
      <c r="C1276" s="92" t="s">
        <v>28</v>
      </c>
      <c r="D1276" s="42" t="s">
        <v>30</v>
      </c>
      <c r="E1276" s="42" t="str">
        <f t="shared" si="19"/>
        <v>HousingPatient Services</v>
      </c>
      <c r="F1276" s="94">
        <f>VLOOKUP(E1276,'Budget Template'!$C:$G,VLOOKUP(C1276,'Fund Lookup'!$A$2:$B$5,2,FALSE),FALSE)</f>
        <v>0</v>
      </c>
    </row>
    <row r="1277" spans="1:6" x14ac:dyDescent="0.25">
      <c r="A1277" t="str">
        <f>'Cover Page'!$A$1</f>
        <v>North Carolina Central University</v>
      </c>
      <c r="B1277" s="91" t="s">
        <v>41</v>
      </c>
      <c r="C1277" s="92" t="s">
        <v>28</v>
      </c>
      <c r="D1277" s="42" t="s">
        <v>5</v>
      </c>
      <c r="E1277" s="42" t="str">
        <f t="shared" si="19"/>
        <v>HousingContracts &amp; Grants</v>
      </c>
      <c r="F1277" s="94">
        <f>VLOOKUP(E1277,'Budget Template'!$C:$G,VLOOKUP(C1277,'Fund Lookup'!$A$2:$B$5,2,FALSE),FALSE)</f>
        <v>0</v>
      </c>
    </row>
    <row r="1278" spans="1:6" x14ac:dyDescent="0.25">
      <c r="A1278" t="str">
        <f>'Cover Page'!$A$1</f>
        <v>North Carolina Central University</v>
      </c>
      <c r="B1278" s="91" t="s">
        <v>41</v>
      </c>
      <c r="C1278" s="92" t="s">
        <v>28</v>
      </c>
      <c r="D1278" s="42" t="s">
        <v>6</v>
      </c>
      <c r="E1278" s="42" t="str">
        <f t="shared" si="19"/>
        <v>HousingGifts &amp; Investments</v>
      </c>
      <c r="F1278" s="94">
        <f>VLOOKUP(E1278,'Budget Template'!$C:$G,VLOOKUP(C1278,'Fund Lookup'!$A$2:$B$5,2,FALSE),FALSE)</f>
        <v>0</v>
      </c>
    </row>
    <row r="1279" spans="1:6" x14ac:dyDescent="0.25">
      <c r="A1279" t="str">
        <f>'Cover Page'!$A$1</f>
        <v>North Carolina Central University</v>
      </c>
      <c r="B1279" s="91" t="s">
        <v>41</v>
      </c>
      <c r="C1279" s="92" t="s">
        <v>28</v>
      </c>
      <c r="D1279" s="42" t="s">
        <v>7</v>
      </c>
      <c r="E1279" s="42" t="str">
        <f t="shared" si="19"/>
        <v>HousingOther Revenues</v>
      </c>
      <c r="F1279" s="94">
        <f>VLOOKUP(E1279,'Budget Template'!$C:$G,VLOOKUP(C1279,'Fund Lookup'!$A$2:$B$5,2,FALSE),FALSE)</f>
        <v>0</v>
      </c>
    </row>
    <row r="1280" spans="1:6" x14ac:dyDescent="0.25">
      <c r="A1280" t="str">
        <f>'Cover Page'!$A$1</f>
        <v>North Carolina Central University</v>
      </c>
      <c r="B1280" s="91" t="s">
        <v>41</v>
      </c>
      <c r="C1280" s="92" t="s">
        <v>28</v>
      </c>
      <c r="D1280" s="42" t="s">
        <v>10</v>
      </c>
      <c r="E1280" s="42" t="str">
        <f t="shared" si="19"/>
        <v>HousingSalaries and Wages</v>
      </c>
      <c r="F1280" s="94">
        <f>VLOOKUP(E1280,'Budget Template'!$C:$G,VLOOKUP(C1280,'Fund Lookup'!$A$2:$B$5,2,FALSE),FALSE)</f>
        <v>0</v>
      </c>
    </row>
    <row r="1281" spans="1:6" x14ac:dyDescent="0.25">
      <c r="A1281" t="str">
        <f>'Cover Page'!$A$1</f>
        <v>North Carolina Central University</v>
      </c>
      <c r="B1281" s="91" t="s">
        <v>41</v>
      </c>
      <c r="C1281" s="92" t="s">
        <v>28</v>
      </c>
      <c r="D1281" s="42" t="s">
        <v>11</v>
      </c>
      <c r="E1281" s="42" t="str">
        <f t="shared" si="19"/>
        <v>HousingStaff Benefits</v>
      </c>
      <c r="F1281" s="94">
        <f>VLOOKUP(E1281,'Budget Template'!$C:$G,VLOOKUP(C1281,'Fund Lookup'!$A$2:$B$5,2,FALSE),FALSE)</f>
        <v>0</v>
      </c>
    </row>
    <row r="1282" spans="1:6" x14ac:dyDescent="0.25">
      <c r="A1282" t="str">
        <f>'Cover Page'!$A$1</f>
        <v>North Carolina Central University</v>
      </c>
      <c r="B1282" s="91" t="s">
        <v>41</v>
      </c>
      <c r="C1282" s="92" t="s">
        <v>28</v>
      </c>
      <c r="D1282" s="42" t="s">
        <v>92</v>
      </c>
      <c r="E1282" s="42" t="str">
        <f t="shared" si="19"/>
        <v>HousingServices, Supplies, Materials, &amp; Equip.</v>
      </c>
      <c r="F1282" s="94">
        <f>VLOOKUP(E1282,'Budget Template'!$C:$G,VLOOKUP(C1282,'Fund Lookup'!$A$2:$B$5,2,FALSE),FALSE)</f>
        <v>0</v>
      </c>
    </row>
    <row r="1283" spans="1:6" x14ac:dyDescent="0.25">
      <c r="A1283" t="str">
        <f>'Cover Page'!$A$1</f>
        <v>North Carolina Central University</v>
      </c>
      <c r="B1283" s="91" t="s">
        <v>41</v>
      </c>
      <c r="C1283" s="92" t="s">
        <v>28</v>
      </c>
      <c r="D1283" s="42" t="s">
        <v>13</v>
      </c>
      <c r="E1283" s="42" t="str">
        <f t="shared" ref="E1283:E1346" si="20">B1283&amp;D1283</f>
        <v>HousingScholarships &amp; Fellowships</v>
      </c>
      <c r="F1283" s="94">
        <f>VLOOKUP(E1283,'Budget Template'!$C:$G,VLOOKUP(C1283,'Fund Lookup'!$A$2:$B$5,2,FALSE),FALSE)</f>
        <v>0</v>
      </c>
    </row>
    <row r="1284" spans="1:6" x14ac:dyDescent="0.25">
      <c r="A1284" t="str">
        <f>'Cover Page'!$A$1</f>
        <v>North Carolina Central University</v>
      </c>
      <c r="B1284" s="91" t="s">
        <v>41</v>
      </c>
      <c r="C1284" s="92" t="s">
        <v>28</v>
      </c>
      <c r="D1284" s="42" t="s">
        <v>29</v>
      </c>
      <c r="E1284" s="42" t="str">
        <f t="shared" si="20"/>
        <v>HousingDebt Service</v>
      </c>
      <c r="F1284" s="94">
        <f>VLOOKUP(E1284,'Budget Template'!$C:$G,VLOOKUP(C1284,'Fund Lookup'!$A$2:$B$5,2,FALSE),FALSE)</f>
        <v>0</v>
      </c>
    </row>
    <row r="1285" spans="1:6" x14ac:dyDescent="0.25">
      <c r="A1285" t="str">
        <f>'Cover Page'!$A$1</f>
        <v>North Carolina Central University</v>
      </c>
      <c r="B1285" s="91" t="s">
        <v>41</v>
      </c>
      <c r="C1285" s="92" t="s">
        <v>28</v>
      </c>
      <c r="D1285" s="42" t="s">
        <v>12</v>
      </c>
      <c r="E1285" s="42" t="str">
        <f t="shared" si="20"/>
        <v>HousingUtilities</v>
      </c>
      <c r="F1285" s="94">
        <f>VLOOKUP(E1285,'Budget Template'!$C:$G,VLOOKUP(C1285,'Fund Lookup'!$A$2:$B$5,2,FALSE),FALSE)</f>
        <v>0</v>
      </c>
    </row>
    <row r="1286" spans="1:6" x14ac:dyDescent="0.25">
      <c r="A1286" t="str">
        <f>'Cover Page'!$A$1</f>
        <v>North Carolina Central University</v>
      </c>
      <c r="B1286" s="91" t="s">
        <v>41</v>
      </c>
      <c r="C1286" s="92" t="s">
        <v>28</v>
      </c>
      <c r="D1286" s="42" t="s">
        <v>14</v>
      </c>
      <c r="E1286" s="42" t="str">
        <f t="shared" si="20"/>
        <v>HousingOther Expenses</v>
      </c>
      <c r="F1286" s="94">
        <f>VLOOKUP(E1286,'Budget Template'!$C:$G,VLOOKUP(C1286,'Fund Lookup'!$A$2:$B$5,2,FALSE),FALSE)</f>
        <v>0</v>
      </c>
    </row>
    <row r="1287" spans="1:6" x14ac:dyDescent="0.25">
      <c r="A1287" t="str">
        <f>'Cover Page'!$A$1</f>
        <v>North Carolina Central University</v>
      </c>
      <c r="B1287" s="91" t="s">
        <v>41</v>
      </c>
      <c r="C1287" s="92" t="s">
        <v>28</v>
      </c>
      <c r="D1287" s="42" t="s">
        <v>35</v>
      </c>
      <c r="E1287" s="42" t="str">
        <f t="shared" si="20"/>
        <v>HousingTransfers In</v>
      </c>
      <c r="F1287" s="94">
        <f>VLOOKUP(E1287,'Budget Template'!$C:$G,VLOOKUP(C1287,'Fund Lookup'!$A$2:$B$5,2,FALSE),FALSE)</f>
        <v>0</v>
      </c>
    </row>
    <row r="1288" spans="1:6" x14ac:dyDescent="0.25">
      <c r="A1288" t="str">
        <f>'Cover Page'!$A$1</f>
        <v>North Carolina Central University</v>
      </c>
      <c r="B1288" s="91" t="s">
        <v>41</v>
      </c>
      <c r="C1288" s="92" t="s">
        <v>28</v>
      </c>
      <c r="D1288" s="42" t="s">
        <v>93</v>
      </c>
      <c r="E1288" s="42" t="str">
        <f t="shared" si="20"/>
        <v>HousingTransfers Out to Capital</v>
      </c>
      <c r="F1288" s="94">
        <f>VLOOKUP(E1288,'Budget Template'!$C:$G,VLOOKUP(C1288,'Fund Lookup'!$A$2:$B$5,2,FALSE),FALSE)</f>
        <v>0</v>
      </c>
    </row>
    <row r="1289" spans="1:6" x14ac:dyDescent="0.25">
      <c r="A1289" t="str">
        <f>'Cover Page'!$A$1</f>
        <v>North Carolina Central University</v>
      </c>
      <c r="B1289" s="91" t="s">
        <v>41</v>
      </c>
      <c r="C1289" s="92" t="s">
        <v>28</v>
      </c>
      <c r="D1289" s="42" t="s">
        <v>94</v>
      </c>
      <c r="E1289" s="42" t="str">
        <f t="shared" si="20"/>
        <v>HousingTransfers Out (Other)</v>
      </c>
      <c r="F1289" s="94">
        <f>VLOOKUP(E1289,'Budget Template'!$C:$G,VLOOKUP(C1289,'Fund Lookup'!$A$2:$B$5,2,FALSE),FALSE)</f>
        <v>0</v>
      </c>
    </row>
    <row r="1290" spans="1:6" x14ac:dyDescent="0.25">
      <c r="A1290" t="str">
        <f>'Cover Page'!$A$1</f>
        <v>North Carolina Central University</v>
      </c>
      <c r="B1290" s="91" t="s">
        <v>68</v>
      </c>
      <c r="C1290" s="92" t="s">
        <v>0</v>
      </c>
      <c r="D1290" s="91" t="s">
        <v>37</v>
      </c>
      <c r="E1290" s="42" t="str">
        <f t="shared" si="20"/>
        <v>Parking &amp; TransportationBeginning Fund Balance</v>
      </c>
      <c r="F1290" s="94">
        <f>VLOOKUP(E1290,'Budget Template'!$C:$G,VLOOKUP(C1290,'Fund Lookup'!$A$2:$B$5,2,FALSE),FALSE)</f>
        <v>0</v>
      </c>
    </row>
    <row r="1291" spans="1:6" x14ac:dyDescent="0.25">
      <c r="A1291" t="str">
        <f>'Cover Page'!$A$1</f>
        <v>North Carolina Central University</v>
      </c>
      <c r="B1291" s="91" t="s">
        <v>68</v>
      </c>
      <c r="C1291" s="92" t="s">
        <v>0</v>
      </c>
      <c r="D1291" s="42" t="s">
        <v>33</v>
      </c>
      <c r="E1291" s="42" t="str">
        <f t="shared" si="20"/>
        <v>Parking &amp; TransportationState Appropriation, Tuition, &amp; Fees</v>
      </c>
      <c r="F1291" s="94">
        <f>VLOOKUP(E1291,'Budget Template'!$C:$G,VLOOKUP(C1291,'Fund Lookup'!$A$2:$B$5,2,FALSE),FALSE)</f>
        <v>0</v>
      </c>
    </row>
    <row r="1292" spans="1:6" x14ac:dyDescent="0.25">
      <c r="A1292" t="str">
        <f>'Cover Page'!$A$1</f>
        <v>North Carolina Central University</v>
      </c>
      <c r="B1292" s="91" t="s">
        <v>68</v>
      </c>
      <c r="C1292" s="92" t="s">
        <v>0</v>
      </c>
      <c r="D1292" s="42" t="s">
        <v>4</v>
      </c>
      <c r="E1292" s="42" t="str">
        <f t="shared" si="20"/>
        <v>Parking &amp; TransportationSales &amp; Services</v>
      </c>
      <c r="F1292" s="94">
        <f>VLOOKUP(E1292,'Budget Template'!$C:$G,VLOOKUP(C1292,'Fund Lookup'!$A$2:$B$5,2,FALSE),FALSE)</f>
        <v>0</v>
      </c>
    </row>
    <row r="1293" spans="1:6" x14ac:dyDescent="0.25">
      <c r="A1293" t="str">
        <f>'Cover Page'!$A$1</f>
        <v>North Carolina Central University</v>
      </c>
      <c r="B1293" s="91" t="s">
        <v>68</v>
      </c>
      <c r="C1293" s="92" t="s">
        <v>0</v>
      </c>
      <c r="D1293" s="42" t="s">
        <v>30</v>
      </c>
      <c r="E1293" s="42" t="str">
        <f t="shared" si="20"/>
        <v>Parking &amp; TransportationPatient Services</v>
      </c>
      <c r="F1293" s="94">
        <f>VLOOKUP(E1293,'Budget Template'!$C:$G,VLOOKUP(C1293,'Fund Lookup'!$A$2:$B$5,2,FALSE),FALSE)</f>
        <v>0</v>
      </c>
    </row>
    <row r="1294" spans="1:6" x14ac:dyDescent="0.25">
      <c r="A1294" t="str">
        <f>'Cover Page'!$A$1</f>
        <v>North Carolina Central University</v>
      </c>
      <c r="B1294" s="91" t="s">
        <v>68</v>
      </c>
      <c r="C1294" s="92" t="s">
        <v>0</v>
      </c>
      <c r="D1294" s="42" t="s">
        <v>5</v>
      </c>
      <c r="E1294" s="42" t="str">
        <f t="shared" si="20"/>
        <v>Parking &amp; TransportationContracts &amp; Grants</v>
      </c>
      <c r="F1294" s="94">
        <f>VLOOKUP(E1294,'Budget Template'!$C:$G,VLOOKUP(C1294,'Fund Lookup'!$A$2:$B$5,2,FALSE),FALSE)</f>
        <v>0</v>
      </c>
    </row>
    <row r="1295" spans="1:6" x14ac:dyDescent="0.25">
      <c r="A1295" t="str">
        <f>'Cover Page'!$A$1</f>
        <v>North Carolina Central University</v>
      </c>
      <c r="B1295" s="91" t="s">
        <v>68</v>
      </c>
      <c r="C1295" s="92" t="s">
        <v>0</v>
      </c>
      <c r="D1295" s="42" t="s">
        <v>6</v>
      </c>
      <c r="E1295" s="42" t="str">
        <f t="shared" si="20"/>
        <v>Parking &amp; TransportationGifts &amp; Investments</v>
      </c>
      <c r="F1295" s="94">
        <f>VLOOKUP(E1295,'Budget Template'!$C:$G,VLOOKUP(C1295,'Fund Lookup'!$A$2:$B$5,2,FALSE),FALSE)</f>
        <v>0</v>
      </c>
    </row>
    <row r="1296" spans="1:6" x14ac:dyDescent="0.25">
      <c r="A1296" t="str">
        <f>'Cover Page'!$A$1</f>
        <v>North Carolina Central University</v>
      </c>
      <c r="B1296" s="91" t="s">
        <v>68</v>
      </c>
      <c r="C1296" s="92" t="s">
        <v>0</v>
      </c>
      <c r="D1296" s="42" t="s">
        <v>7</v>
      </c>
      <c r="E1296" s="42" t="str">
        <f t="shared" si="20"/>
        <v>Parking &amp; TransportationOther Revenues</v>
      </c>
      <c r="F1296" s="94">
        <f>VLOOKUP(E1296,'Budget Template'!$C:$G,VLOOKUP(C1296,'Fund Lookup'!$A$2:$B$5,2,FALSE),FALSE)</f>
        <v>0</v>
      </c>
    </row>
    <row r="1297" spans="1:6" x14ac:dyDescent="0.25">
      <c r="A1297" t="str">
        <f>'Cover Page'!$A$1</f>
        <v>North Carolina Central University</v>
      </c>
      <c r="B1297" s="91" t="s">
        <v>68</v>
      </c>
      <c r="C1297" s="92" t="s">
        <v>0</v>
      </c>
      <c r="D1297" s="42" t="s">
        <v>10</v>
      </c>
      <c r="E1297" s="42" t="str">
        <f t="shared" si="20"/>
        <v>Parking &amp; TransportationSalaries and Wages</v>
      </c>
      <c r="F1297" s="94">
        <f>VLOOKUP(E1297,'Budget Template'!$C:$G,VLOOKUP(C1297,'Fund Lookup'!$A$2:$B$5,2,FALSE),FALSE)</f>
        <v>0</v>
      </c>
    </row>
    <row r="1298" spans="1:6" x14ac:dyDescent="0.25">
      <c r="A1298" t="str">
        <f>'Cover Page'!$A$1</f>
        <v>North Carolina Central University</v>
      </c>
      <c r="B1298" s="91" t="s">
        <v>68</v>
      </c>
      <c r="C1298" s="92" t="s">
        <v>0</v>
      </c>
      <c r="D1298" s="42" t="s">
        <v>11</v>
      </c>
      <c r="E1298" s="42" t="str">
        <f t="shared" si="20"/>
        <v>Parking &amp; TransportationStaff Benefits</v>
      </c>
      <c r="F1298" s="94">
        <f>VLOOKUP(E1298,'Budget Template'!$C:$G,VLOOKUP(C1298,'Fund Lookup'!$A$2:$B$5,2,FALSE),FALSE)</f>
        <v>0</v>
      </c>
    </row>
    <row r="1299" spans="1:6" x14ac:dyDescent="0.25">
      <c r="A1299" t="str">
        <f>'Cover Page'!$A$1</f>
        <v>North Carolina Central University</v>
      </c>
      <c r="B1299" s="91" t="s">
        <v>68</v>
      </c>
      <c r="C1299" s="92" t="s">
        <v>0</v>
      </c>
      <c r="D1299" s="42" t="s">
        <v>92</v>
      </c>
      <c r="E1299" s="42" t="str">
        <f t="shared" si="20"/>
        <v>Parking &amp; TransportationServices, Supplies, Materials, &amp; Equip.</v>
      </c>
      <c r="F1299" s="94">
        <f>VLOOKUP(E1299,'Budget Template'!$C:$G,VLOOKUP(C1299,'Fund Lookup'!$A$2:$B$5,2,FALSE),FALSE)</f>
        <v>0</v>
      </c>
    </row>
    <row r="1300" spans="1:6" x14ac:dyDescent="0.25">
      <c r="A1300" t="str">
        <f>'Cover Page'!$A$1</f>
        <v>North Carolina Central University</v>
      </c>
      <c r="B1300" s="91" t="s">
        <v>68</v>
      </c>
      <c r="C1300" s="92" t="s">
        <v>0</v>
      </c>
      <c r="D1300" s="42" t="s">
        <v>13</v>
      </c>
      <c r="E1300" s="42" t="str">
        <f t="shared" si="20"/>
        <v>Parking &amp; TransportationScholarships &amp; Fellowships</v>
      </c>
      <c r="F1300" s="94">
        <f>VLOOKUP(E1300,'Budget Template'!$C:$G,VLOOKUP(C1300,'Fund Lookup'!$A$2:$B$5,2,FALSE),FALSE)</f>
        <v>0</v>
      </c>
    </row>
    <row r="1301" spans="1:6" x14ac:dyDescent="0.25">
      <c r="A1301" t="str">
        <f>'Cover Page'!$A$1</f>
        <v>North Carolina Central University</v>
      </c>
      <c r="B1301" s="91" t="s">
        <v>68</v>
      </c>
      <c r="C1301" s="92" t="s">
        <v>0</v>
      </c>
      <c r="D1301" s="42" t="s">
        <v>29</v>
      </c>
      <c r="E1301" s="42" t="str">
        <f t="shared" si="20"/>
        <v>Parking &amp; TransportationDebt Service</v>
      </c>
      <c r="F1301" s="94">
        <f>VLOOKUP(E1301,'Budget Template'!$C:$G,VLOOKUP(C1301,'Fund Lookup'!$A$2:$B$5,2,FALSE),FALSE)</f>
        <v>0</v>
      </c>
    </row>
    <row r="1302" spans="1:6" x14ac:dyDescent="0.25">
      <c r="A1302" t="str">
        <f>'Cover Page'!$A$1</f>
        <v>North Carolina Central University</v>
      </c>
      <c r="B1302" s="91" t="s">
        <v>68</v>
      </c>
      <c r="C1302" s="92" t="s">
        <v>0</v>
      </c>
      <c r="D1302" s="42" t="s">
        <v>12</v>
      </c>
      <c r="E1302" s="42" t="str">
        <f t="shared" si="20"/>
        <v>Parking &amp; TransportationUtilities</v>
      </c>
      <c r="F1302" s="94">
        <f>VLOOKUP(E1302,'Budget Template'!$C:$G,VLOOKUP(C1302,'Fund Lookup'!$A$2:$B$5,2,FALSE),FALSE)</f>
        <v>0</v>
      </c>
    </row>
    <row r="1303" spans="1:6" x14ac:dyDescent="0.25">
      <c r="A1303" t="str">
        <f>'Cover Page'!$A$1</f>
        <v>North Carolina Central University</v>
      </c>
      <c r="B1303" s="91" t="s">
        <v>68</v>
      </c>
      <c r="C1303" s="92" t="s">
        <v>0</v>
      </c>
      <c r="D1303" s="42" t="s">
        <v>14</v>
      </c>
      <c r="E1303" s="42" t="str">
        <f t="shared" si="20"/>
        <v>Parking &amp; TransportationOther Expenses</v>
      </c>
      <c r="F1303" s="94">
        <f>VLOOKUP(E1303,'Budget Template'!$C:$G,VLOOKUP(C1303,'Fund Lookup'!$A$2:$B$5,2,FALSE),FALSE)</f>
        <v>0</v>
      </c>
    </row>
    <row r="1304" spans="1:6" x14ac:dyDescent="0.25">
      <c r="A1304" t="str">
        <f>'Cover Page'!$A$1</f>
        <v>North Carolina Central University</v>
      </c>
      <c r="B1304" s="91" t="s">
        <v>68</v>
      </c>
      <c r="C1304" s="92" t="s">
        <v>0</v>
      </c>
      <c r="D1304" s="42" t="s">
        <v>35</v>
      </c>
      <c r="E1304" s="42" t="str">
        <f t="shared" si="20"/>
        <v>Parking &amp; TransportationTransfers In</v>
      </c>
      <c r="F1304" s="94">
        <f>VLOOKUP(E1304,'Budget Template'!$C:$G,VLOOKUP(C1304,'Fund Lookup'!$A$2:$B$5,2,FALSE),FALSE)</f>
        <v>0</v>
      </c>
    </row>
    <row r="1305" spans="1:6" x14ac:dyDescent="0.25">
      <c r="A1305" t="str">
        <f>'Cover Page'!$A$1</f>
        <v>North Carolina Central University</v>
      </c>
      <c r="B1305" s="91" t="s">
        <v>68</v>
      </c>
      <c r="C1305" s="92" t="s">
        <v>0</v>
      </c>
      <c r="D1305" s="42" t="s">
        <v>93</v>
      </c>
      <c r="E1305" s="42" t="str">
        <f t="shared" si="20"/>
        <v>Parking &amp; TransportationTransfers Out to Capital</v>
      </c>
      <c r="F1305" s="94">
        <f>VLOOKUP(E1305,'Budget Template'!$C:$G,VLOOKUP(C1305,'Fund Lookup'!$A$2:$B$5,2,FALSE),FALSE)</f>
        <v>0</v>
      </c>
    </row>
    <row r="1306" spans="1:6" x14ac:dyDescent="0.25">
      <c r="A1306" t="str">
        <f>'Cover Page'!$A$1</f>
        <v>North Carolina Central University</v>
      </c>
      <c r="B1306" s="91" t="s">
        <v>68</v>
      </c>
      <c r="C1306" s="92" t="s">
        <v>0</v>
      </c>
      <c r="D1306" s="42" t="s">
        <v>94</v>
      </c>
      <c r="E1306" s="42" t="str">
        <f t="shared" si="20"/>
        <v>Parking &amp; TransportationTransfers Out (Other)</v>
      </c>
      <c r="F1306" s="94">
        <f>VLOOKUP(E1306,'Budget Template'!$C:$G,VLOOKUP(C1306,'Fund Lookup'!$A$2:$B$5,2,FALSE),FALSE)</f>
        <v>0</v>
      </c>
    </row>
    <row r="1307" spans="1:6" ht="30" x14ac:dyDescent="0.25">
      <c r="A1307" t="str">
        <f>'Cover Page'!$A$1</f>
        <v>North Carolina Central University</v>
      </c>
      <c r="B1307" s="91" t="s">
        <v>68</v>
      </c>
      <c r="C1307" s="92" t="s">
        <v>32</v>
      </c>
      <c r="D1307" s="91" t="s">
        <v>37</v>
      </c>
      <c r="E1307" s="42" t="str">
        <f t="shared" si="20"/>
        <v>Parking &amp; TransportationBeginning Fund Balance</v>
      </c>
      <c r="F1307" s="94">
        <f>VLOOKUP(E1307,'Budget Template'!$C:$G,VLOOKUP(C1307,'Fund Lookup'!$A$2:$B$5,2,FALSE),FALSE)</f>
        <v>0</v>
      </c>
    </row>
    <row r="1308" spans="1:6" ht="30" x14ac:dyDescent="0.25">
      <c r="A1308" t="str">
        <f>'Cover Page'!$A$1</f>
        <v>North Carolina Central University</v>
      </c>
      <c r="B1308" s="91" t="s">
        <v>68</v>
      </c>
      <c r="C1308" s="92" t="s">
        <v>32</v>
      </c>
      <c r="D1308" s="42" t="s">
        <v>33</v>
      </c>
      <c r="E1308" s="42" t="str">
        <f t="shared" si="20"/>
        <v>Parking &amp; TransportationState Appropriation, Tuition, &amp; Fees</v>
      </c>
      <c r="F1308" s="94">
        <f>VLOOKUP(E1308,'Budget Template'!$C:$G,VLOOKUP(C1308,'Fund Lookup'!$A$2:$B$5,2,FALSE),FALSE)</f>
        <v>2052724</v>
      </c>
    </row>
    <row r="1309" spans="1:6" ht="30" x14ac:dyDescent="0.25">
      <c r="A1309" t="str">
        <f>'Cover Page'!$A$1</f>
        <v>North Carolina Central University</v>
      </c>
      <c r="B1309" s="91" t="s">
        <v>68</v>
      </c>
      <c r="C1309" s="92" t="s">
        <v>32</v>
      </c>
      <c r="D1309" s="42" t="s">
        <v>4</v>
      </c>
      <c r="E1309" s="42" t="str">
        <f t="shared" si="20"/>
        <v>Parking &amp; TransportationSales &amp; Services</v>
      </c>
      <c r="F1309" s="94">
        <f>VLOOKUP(E1309,'Budget Template'!$C:$G,VLOOKUP(C1309,'Fund Lookup'!$A$2:$B$5,2,FALSE),FALSE)</f>
        <v>0</v>
      </c>
    </row>
    <row r="1310" spans="1:6" ht="30" x14ac:dyDescent="0.25">
      <c r="A1310" t="str">
        <f>'Cover Page'!$A$1</f>
        <v>North Carolina Central University</v>
      </c>
      <c r="B1310" s="91" t="s">
        <v>68</v>
      </c>
      <c r="C1310" s="92" t="s">
        <v>32</v>
      </c>
      <c r="D1310" s="42" t="s">
        <v>30</v>
      </c>
      <c r="E1310" s="42" t="str">
        <f t="shared" si="20"/>
        <v>Parking &amp; TransportationPatient Services</v>
      </c>
      <c r="F1310" s="94">
        <f>VLOOKUP(E1310,'Budget Template'!$C:$G,VLOOKUP(C1310,'Fund Lookup'!$A$2:$B$5,2,FALSE),FALSE)</f>
        <v>0</v>
      </c>
    </row>
    <row r="1311" spans="1:6" ht="30" x14ac:dyDescent="0.25">
      <c r="A1311" t="str">
        <f>'Cover Page'!$A$1</f>
        <v>North Carolina Central University</v>
      </c>
      <c r="B1311" s="91" t="s">
        <v>68</v>
      </c>
      <c r="C1311" s="92" t="s">
        <v>32</v>
      </c>
      <c r="D1311" s="42" t="s">
        <v>5</v>
      </c>
      <c r="E1311" s="42" t="str">
        <f t="shared" si="20"/>
        <v>Parking &amp; TransportationContracts &amp; Grants</v>
      </c>
      <c r="F1311" s="94">
        <f>VLOOKUP(E1311,'Budget Template'!$C:$G,VLOOKUP(C1311,'Fund Lookup'!$A$2:$B$5,2,FALSE),FALSE)</f>
        <v>0</v>
      </c>
    </row>
    <row r="1312" spans="1:6" ht="30" x14ac:dyDescent="0.25">
      <c r="A1312" t="str">
        <f>'Cover Page'!$A$1</f>
        <v>North Carolina Central University</v>
      </c>
      <c r="B1312" s="91" t="s">
        <v>68</v>
      </c>
      <c r="C1312" s="92" t="s">
        <v>32</v>
      </c>
      <c r="D1312" s="42" t="s">
        <v>6</v>
      </c>
      <c r="E1312" s="42" t="str">
        <f t="shared" si="20"/>
        <v>Parking &amp; TransportationGifts &amp; Investments</v>
      </c>
      <c r="F1312" s="94">
        <f>VLOOKUP(E1312,'Budget Template'!$C:$G,VLOOKUP(C1312,'Fund Lookup'!$A$2:$B$5,2,FALSE),FALSE)</f>
        <v>0</v>
      </c>
    </row>
    <row r="1313" spans="1:6" ht="30" x14ac:dyDescent="0.25">
      <c r="A1313" t="str">
        <f>'Cover Page'!$A$1</f>
        <v>North Carolina Central University</v>
      </c>
      <c r="B1313" s="91" t="s">
        <v>68</v>
      </c>
      <c r="C1313" s="92" t="s">
        <v>32</v>
      </c>
      <c r="D1313" s="42" t="s">
        <v>7</v>
      </c>
      <c r="E1313" s="42" t="str">
        <f t="shared" si="20"/>
        <v>Parking &amp; TransportationOther Revenues</v>
      </c>
      <c r="F1313" s="94">
        <f>VLOOKUP(E1313,'Budget Template'!$C:$G,VLOOKUP(C1313,'Fund Lookup'!$A$2:$B$5,2,FALSE),FALSE)</f>
        <v>0</v>
      </c>
    </row>
    <row r="1314" spans="1:6" ht="30" x14ac:dyDescent="0.25">
      <c r="A1314" t="str">
        <f>'Cover Page'!$A$1</f>
        <v>North Carolina Central University</v>
      </c>
      <c r="B1314" s="91" t="s">
        <v>68</v>
      </c>
      <c r="C1314" s="92" t="s">
        <v>32</v>
      </c>
      <c r="D1314" s="42" t="s">
        <v>10</v>
      </c>
      <c r="E1314" s="42" t="str">
        <f t="shared" si="20"/>
        <v>Parking &amp; TransportationSalaries and Wages</v>
      </c>
      <c r="F1314" s="94">
        <f>VLOOKUP(E1314,'Budget Template'!$C:$G,VLOOKUP(C1314,'Fund Lookup'!$A$2:$B$5,2,FALSE),FALSE)</f>
        <v>652562</v>
      </c>
    </row>
    <row r="1315" spans="1:6" ht="30" x14ac:dyDescent="0.25">
      <c r="A1315" t="str">
        <f>'Cover Page'!$A$1</f>
        <v>North Carolina Central University</v>
      </c>
      <c r="B1315" s="91" t="s">
        <v>68</v>
      </c>
      <c r="C1315" s="92" t="s">
        <v>32</v>
      </c>
      <c r="D1315" s="42" t="s">
        <v>11</v>
      </c>
      <c r="E1315" s="42" t="str">
        <f t="shared" si="20"/>
        <v>Parking &amp; TransportationStaff Benefits</v>
      </c>
      <c r="F1315" s="94">
        <f>VLOOKUP(E1315,'Budget Template'!$C:$G,VLOOKUP(C1315,'Fund Lookup'!$A$2:$B$5,2,FALSE),FALSE)</f>
        <v>210249</v>
      </c>
    </row>
    <row r="1316" spans="1:6" ht="30" x14ac:dyDescent="0.25">
      <c r="A1316" t="str">
        <f>'Cover Page'!$A$1</f>
        <v>North Carolina Central University</v>
      </c>
      <c r="B1316" s="91" t="s">
        <v>68</v>
      </c>
      <c r="C1316" s="92" t="s">
        <v>32</v>
      </c>
      <c r="D1316" s="42" t="s">
        <v>92</v>
      </c>
      <c r="E1316" s="42" t="str">
        <f t="shared" si="20"/>
        <v>Parking &amp; TransportationServices, Supplies, Materials, &amp; Equip.</v>
      </c>
      <c r="F1316" s="94">
        <f>VLOOKUP(E1316,'Budget Template'!$C:$G,VLOOKUP(C1316,'Fund Lookup'!$A$2:$B$5,2,FALSE),FALSE)</f>
        <v>434520</v>
      </c>
    </row>
    <row r="1317" spans="1:6" ht="30" x14ac:dyDescent="0.25">
      <c r="A1317" t="str">
        <f>'Cover Page'!$A$1</f>
        <v>North Carolina Central University</v>
      </c>
      <c r="B1317" s="91" t="s">
        <v>68</v>
      </c>
      <c r="C1317" s="92" t="s">
        <v>32</v>
      </c>
      <c r="D1317" s="42" t="s">
        <v>13</v>
      </c>
      <c r="E1317" s="42" t="str">
        <f t="shared" si="20"/>
        <v>Parking &amp; TransportationScholarships &amp; Fellowships</v>
      </c>
      <c r="F1317" s="94">
        <f>VLOOKUP(E1317,'Budget Template'!$C:$G,VLOOKUP(C1317,'Fund Lookup'!$A$2:$B$5,2,FALSE),FALSE)</f>
        <v>0</v>
      </c>
    </row>
    <row r="1318" spans="1:6" ht="30" x14ac:dyDescent="0.25">
      <c r="A1318" t="str">
        <f>'Cover Page'!$A$1</f>
        <v>North Carolina Central University</v>
      </c>
      <c r="B1318" s="91" t="s">
        <v>68</v>
      </c>
      <c r="C1318" s="92" t="s">
        <v>32</v>
      </c>
      <c r="D1318" s="42" t="s">
        <v>29</v>
      </c>
      <c r="E1318" s="42" t="str">
        <f t="shared" si="20"/>
        <v>Parking &amp; TransportationDebt Service</v>
      </c>
      <c r="F1318" s="94">
        <f>VLOOKUP(E1318,'Budget Template'!$C:$G,VLOOKUP(C1318,'Fund Lookup'!$A$2:$B$5,2,FALSE),FALSE)</f>
        <v>750393</v>
      </c>
    </row>
    <row r="1319" spans="1:6" ht="30" x14ac:dyDescent="0.25">
      <c r="A1319" t="str">
        <f>'Cover Page'!$A$1</f>
        <v>North Carolina Central University</v>
      </c>
      <c r="B1319" s="91" t="s">
        <v>68</v>
      </c>
      <c r="C1319" s="92" t="s">
        <v>32</v>
      </c>
      <c r="D1319" s="42" t="s">
        <v>12</v>
      </c>
      <c r="E1319" s="42" t="str">
        <f t="shared" si="20"/>
        <v>Parking &amp; TransportationUtilities</v>
      </c>
      <c r="F1319" s="94">
        <f>VLOOKUP(E1319,'Budget Template'!$C:$G,VLOOKUP(C1319,'Fund Lookup'!$A$2:$B$5,2,FALSE),FALSE)</f>
        <v>5000</v>
      </c>
    </row>
    <row r="1320" spans="1:6" ht="30" x14ac:dyDescent="0.25">
      <c r="A1320" t="str">
        <f>'Cover Page'!$A$1</f>
        <v>North Carolina Central University</v>
      </c>
      <c r="B1320" s="91" t="s">
        <v>68</v>
      </c>
      <c r="C1320" s="92" t="s">
        <v>32</v>
      </c>
      <c r="D1320" s="42" t="s">
        <v>14</v>
      </c>
      <c r="E1320" s="42" t="str">
        <f t="shared" si="20"/>
        <v>Parking &amp; TransportationOther Expenses</v>
      </c>
      <c r="F1320" s="94">
        <f>VLOOKUP(E1320,'Budget Template'!$C:$G,VLOOKUP(C1320,'Fund Lookup'!$A$2:$B$5,2,FALSE),FALSE)</f>
        <v>0</v>
      </c>
    </row>
    <row r="1321" spans="1:6" ht="30" x14ac:dyDescent="0.25">
      <c r="A1321" t="str">
        <f>'Cover Page'!$A$1</f>
        <v>North Carolina Central University</v>
      </c>
      <c r="B1321" s="91" t="s">
        <v>68</v>
      </c>
      <c r="C1321" s="92" t="s">
        <v>32</v>
      </c>
      <c r="D1321" s="42" t="s">
        <v>35</v>
      </c>
      <c r="E1321" s="42" t="str">
        <f t="shared" si="20"/>
        <v>Parking &amp; TransportationTransfers In</v>
      </c>
      <c r="F1321" s="94">
        <f>VLOOKUP(E1321,'Budget Template'!$C:$G,VLOOKUP(C1321,'Fund Lookup'!$A$2:$B$5,2,FALSE),FALSE)</f>
        <v>0</v>
      </c>
    </row>
    <row r="1322" spans="1:6" ht="30" x14ac:dyDescent="0.25">
      <c r="A1322" t="str">
        <f>'Cover Page'!$A$1</f>
        <v>North Carolina Central University</v>
      </c>
      <c r="B1322" s="91" t="s">
        <v>68</v>
      </c>
      <c r="C1322" s="92" t="s">
        <v>32</v>
      </c>
      <c r="D1322" s="42" t="s">
        <v>93</v>
      </c>
      <c r="E1322" s="42" t="str">
        <f t="shared" si="20"/>
        <v>Parking &amp; TransportationTransfers Out to Capital</v>
      </c>
      <c r="F1322" s="94">
        <f>VLOOKUP(E1322,'Budget Template'!$C:$G,VLOOKUP(C1322,'Fund Lookup'!$A$2:$B$5,2,FALSE),FALSE)</f>
        <v>0</v>
      </c>
    </row>
    <row r="1323" spans="1:6" ht="30" x14ac:dyDescent="0.25">
      <c r="A1323" t="str">
        <f>'Cover Page'!$A$1</f>
        <v>North Carolina Central University</v>
      </c>
      <c r="B1323" s="91" t="s">
        <v>68</v>
      </c>
      <c r="C1323" s="92" t="s">
        <v>32</v>
      </c>
      <c r="D1323" s="42" t="s">
        <v>94</v>
      </c>
      <c r="E1323" s="42" t="str">
        <f t="shared" si="20"/>
        <v>Parking &amp; TransportationTransfers Out (Other)</v>
      </c>
      <c r="F1323" s="94">
        <f>VLOOKUP(E1323,'Budget Template'!$C:$G,VLOOKUP(C1323,'Fund Lookup'!$A$2:$B$5,2,FALSE),FALSE)</f>
        <v>0</v>
      </c>
    </row>
    <row r="1324" spans="1:6" x14ac:dyDescent="0.25">
      <c r="A1324" t="str">
        <f>'Cover Page'!$A$1</f>
        <v>North Carolina Central University</v>
      </c>
      <c r="B1324" s="91" t="s">
        <v>68</v>
      </c>
      <c r="C1324" s="92" t="s">
        <v>86</v>
      </c>
      <c r="D1324" s="91" t="s">
        <v>37</v>
      </c>
      <c r="E1324" s="42" t="str">
        <f t="shared" si="20"/>
        <v>Parking &amp; TransportationBeginning Fund Balance</v>
      </c>
      <c r="F1324" s="94">
        <f>VLOOKUP(E1324,'Budget Template'!$C:$G,VLOOKUP(C1324,'Fund Lookup'!$A$2:$B$5,2,FALSE),FALSE)</f>
        <v>0</v>
      </c>
    </row>
    <row r="1325" spans="1:6" x14ac:dyDescent="0.25">
      <c r="A1325" t="str">
        <f>'Cover Page'!$A$1</f>
        <v>North Carolina Central University</v>
      </c>
      <c r="B1325" s="91" t="s">
        <v>68</v>
      </c>
      <c r="C1325" s="92" t="s">
        <v>86</v>
      </c>
      <c r="D1325" s="42" t="s">
        <v>33</v>
      </c>
      <c r="E1325" s="42" t="str">
        <f t="shared" si="20"/>
        <v>Parking &amp; TransportationState Appropriation, Tuition, &amp; Fees</v>
      </c>
      <c r="F1325" s="94">
        <f>VLOOKUP(E1325,'Budget Template'!$C:$G,VLOOKUP(C1325,'Fund Lookup'!$A$2:$B$5,2,FALSE),FALSE)</f>
        <v>0</v>
      </c>
    </row>
    <row r="1326" spans="1:6" x14ac:dyDescent="0.25">
      <c r="A1326" t="str">
        <f>'Cover Page'!$A$1</f>
        <v>North Carolina Central University</v>
      </c>
      <c r="B1326" s="91" t="s">
        <v>68</v>
      </c>
      <c r="C1326" s="92" t="s">
        <v>86</v>
      </c>
      <c r="D1326" s="42" t="s">
        <v>4</v>
      </c>
      <c r="E1326" s="42" t="str">
        <f t="shared" si="20"/>
        <v>Parking &amp; TransportationSales &amp; Services</v>
      </c>
      <c r="F1326" s="94">
        <f>VLOOKUP(E1326,'Budget Template'!$C:$G,VLOOKUP(C1326,'Fund Lookup'!$A$2:$B$5,2,FALSE),FALSE)</f>
        <v>0</v>
      </c>
    </row>
    <row r="1327" spans="1:6" x14ac:dyDescent="0.25">
      <c r="A1327" t="str">
        <f>'Cover Page'!$A$1</f>
        <v>North Carolina Central University</v>
      </c>
      <c r="B1327" s="91" t="s">
        <v>68</v>
      </c>
      <c r="C1327" s="92" t="s">
        <v>86</v>
      </c>
      <c r="D1327" s="42" t="s">
        <v>30</v>
      </c>
      <c r="E1327" s="42" t="str">
        <f t="shared" si="20"/>
        <v>Parking &amp; TransportationPatient Services</v>
      </c>
      <c r="F1327" s="94">
        <f>VLOOKUP(E1327,'Budget Template'!$C:$G,VLOOKUP(C1327,'Fund Lookup'!$A$2:$B$5,2,FALSE),FALSE)</f>
        <v>0</v>
      </c>
    </row>
    <row r="1328" spans="1:6" x14ac:dyDescent="0.25">
      <c r="A1328" t="str">
        <f>'Cover Page'!$A$1</f>
        <v>North Carolina Central University</v>
      </c>
      <c r="B1328" s="91" t="s">
        <v>68</v>
      </c>
      <c r="C1328" s="92" t="s">
        <v>86</v>
      </c>
      <c r="D1328" s="42" t="s">
        <v>5</v>
      </c>
      <c r="E1328" s="42" t="str">
        <f t="shared" si="20"/>
        <v>Parking &amp; TransportationContracts &amp; Grants</v>
      </c>
      <c r="F1328" s="94">
        <f>VLOOKUP(E1328,'Budget Template'!$C:$G,VLOOKUP(C1328,'Fund Lookup'!$A$2:$B$5,2,FALSE),FALSE)</f>
        <v>0</v>
      </c>
    </row>
    <row r="1329" spans="1:6" x14ac:dyDescent="0.25">
      <c r="A1329" t="str">
        <f>'Cover Page'!$A$1</f>
        <v>North Carolina Central University</v>
      </c>
      <c r="B1329" s="91" t="s">
        <v>68</v>
      </c>
      <c r="C1329" s="92" t="s">
        <v>86</v>
      </c>
      <c r="D1329" s="42" t="s">
        <v>6</v>
      </c>
      <c r="E1329" s="42" t="str">
        <f t="shared" si="20"/>
        <v>Parking &amp; TransportationGifts &amp; Investments</v>
      </c>
      <c r="F1329" s="94">
        <f>VLOOKUP(E1329,'Budget Template'!$C:$G,VLOOKUP(C1329,'Fund Lookup'!$A$2:$B$5,2,FALSE),FALSE)</f>
        <v>0</v>
      </c>
    </row>
    <row r="1330" spans="1:6" x14ac:dyDescent="0.25">
      <c r="A1330" t="str">
        <f>'Cover Page'!$A$1</f>
        <v>North Carolina Central University</v>
      </c>
      <c r="B1330" s="91" t="s">
        <v>68</v>
      </c>
      <c r="C1330" s="92" t="s">
        <v>86</v>
      </c>
      <c r="D1330" s="42" t="s">
        <v>7</v>
      </c>
      <c r="E1330" s="42" t="str">
        <f t="shared" si="20"/>
        <v>Parking &amp; TransportationOther Revenues</v>
      </c>
      <c r="F1330" s="94">
        <f>VLOOKUP(E1330,'Budget Template'!$C:$G,VLOOKUP(C1330,'Fund Lookup'!$A$2:$B$5,2,FALSE),FALSE)</f>
        <v>0</v>
      </c>
    </row>
    <row r="1331" spans="1:6" x14ac:dyDescent="0.25">
      <c r="A1331" t="str">
        <f>'Cover Page'!$A$1</f>
        <v>North Carolina Central University</v>
      </c>
      <c r="B1331" s="91" t="s">
        <v>68</v>
      </c>
      <c r="C1331" s="92" t="s">
        <v>86</v>
      </c>
      <c r="D1331" s="42" t="s">
        <v>10</v>
      </c>
      <c r="E1331" s="42" t="str">
        <f t="shared" si="20"/>
        <v>Parking &amp; TransportationSalaries and Wages</v>
      </c>
      <c r="F1331" s="94">
        <f>VLOOKUP(E1331,'Budget Template'!$C:$G,VLOOKUP(C1331,'Fund Lookup'!$A$2:$B$5,2,FALSE),FALSE)</f>
        <v>0</v>
      </c>
    </row>
    <row r="1332" spans="1:6" x14ac:dyDescent="0.25">
      <c r="A1332" t="str">
        <f>'Cover Page'!$A$1</f>
        <v>North Carolina Central University</v>
      </c>
      <c r="B1332" s="91" t="s">
        <v>68</v>
      </c>
      <c r="C1332" s="92" t="s">
        <v>86</v>
      </c>
      <c r="D1332" s="42" t="s">
        <v>11</v>
      </c>
      <c r="E1332" s="42" t="str">
        <f t="shared" si="20"/>
        <v>Parking &amp; TransportationStaff Benefits</v>
      </c>
      <c r="F1332" s="94">
        <f>VLOOKUP(E1332,'Budget Template'!$C:$G,VLOOKUP(C1332,'Fund Lookup'!$A$2:$B$5,2,FALSE),FALSE)</f>
        <v>0</v>
      </c>
    </row>
    <row r="1333" spans="1:6" x14ac:dyDescent="0.25">
      <c r="A1333" t="str">
        <f>'Cover Page'!$A$1</f>
        <v>North Carolina Central University</v>
      </c>
      <c r="B1333" s="91" t="s">
        <v>68</v>
      </c>
      <c r="C1333" s="92" t="s">
        <v>86</v>
      </c>
      <c r="D1333" s="42" t="s">
        <v>92</v>
      </c>
      <c r="E1333" s="42" t="str">
        <f t="shared" si="20"/>
        <v>Parking &amp; TransportationServices, Supplies, Materials, &amp; Equip.</v>
      </c>
      <c r="F1333" s="94">
        <f>VLOOKUP(E1333,'Budget Template'!$C:$G,VLOOKUP(C1333,'Fund Lookup'!$A$2:$B$5,2,FALSE),FALSE)</f>
        <v>0</v>
      </c>
    </row>
    <row r="1334" spans="1:6" x14ac:dyDescent="0.25">
      <c r="A1334" t="str">
        <f>'Cover Page'!$A$1</f>
        <v>North Carolina Central University</v>
      </c>
      <c r="B1334" s="91" t="s">
        <v>68</v>
      </c>
      <c r="C1334" s="92" t="s">
        <v>86</v>
      </c>
      <c r="D1334" s="42" t="s">
        <v>13</v>
      </c>
      <c r="E1334" s="42" t="str">
        <f t="shared" si="20"/>
        <v>Parking &amp; TransportationScholarships &amp; Fellowships</v>
      </c>
      <c r="F1334" s="94">
        <f>VLOOKUP(E1334,'Budget Template'!$C:$G,VLOOKUP(C1334,'Fund Lookup'!$A$2:$B$5,2,FALSE),FALSE)</f>
        <v>0</v>
      </c>
    </row>
    <row r="1335" spans="1:6" x14ac:dyDescent="0.25">
      <c r="A1335" t="str">
        <f>'Cover Page'!$A$1</f>
        <v>North Carolina Central University</v>
      </c>
      <c r="B1335" s="91" t="s">
        <v>68</v>
      </c>
      <c r="C1335" s="92" t="s">
        <v>86</v>
      </c>
      <c r="D1335" s="42" t="s">
        <v>29</v>
      </c>
      <c r="E1335" s="42" t="str">
        <f t="shared" si="20"/>
        <v>Parking &amp; TransportationDebt Service</v>
      </c>
      <c r="F1335" s="94">
        <f>VLOOKUP(E1335,'Budget Template'!$C:$G,VLOOKUP(C1335,'Fund Lookup'!$A$2:$B$5,2,FALSE),FALSE)</f>
        <v>0</v>
      </c>
    </row>
    <row r="1336" spans="1:6" x14ac:dyDescent="0.25">
      <c r="A1336" t="str">
        <f>'Cover Page'!$A$1</f>
        <v>North Carolina Central University</v>
      </c>
      <c r="B1336" s="91" t="s">
        <v>68</v>
      </c>
      <c r="C1336" s="92" t="s">
        <v>86</v>
      </c>
      <c r="D1336" s="42" t="s">
        <v>12</v>
      </c>
      <c r="E1336" s="42" t="str">
        <f t="shared" si="20"/>
        <v>Parking &amp; TransportationUtilities</v>
      </c>
      <c r="F1336" s="94">
        <f>VLOOKUP(E1336,'Budget Template'!$C:$G,VLOOKUP(C1336,'Fund Lookup'!$A$2:$B$5,2,FALSE),FALSE)</f>
        <v>0</v>
      </c>
    </row>
    <row r="1337" spans="1:6" x14ac:dyDescent="0.25">
      <c r="A1337" t="str">
        <f>'Cover Page'!$A$1</f>
        <v>North Carolina Central University</v>
      </c>
      <c r="B1337" s="91" t="s">
        <v>68</v>
      </c>
      <c r="C1337" s="92" t="s">
        <v>86</v>
      </c>
      <c r="D1337" s="42" t="s">
        <v>14</v>
      </c>
      <c r="E1337" s="42" t="str">
        <f t="shared" si="20"/>
        <v>Parking &amp; TransportationOther Expenses</v>
      </c>
      <c r="F1337" s="94">
        <f>VLOOKUP(E1337,'Budget Template'!$C:$G,VLOOKUP(C1337,'Fund Lookup'!$A$2:$B$5,2,FALSE),FALSE)</f>
        <v>0</v>
      </c>
    </row>
    <row r="1338" spans="1:6" x14ac:dyDescent="0.25">
      <c r="A1338" t="str">
        <f>'Cover Page'!$A$1</f>
        <v>North Carolina Central University</v>
      </c>
      <c r="B1338" s="91" t="s">
        <v>68</v>
      </c>
      <c r="C1338" s="92" t="s">
        <v>86</v>
      </c>
      <c r="D1338" s="42" t="s">
        <v>35</v>
      </c>
      <c r="E1338" s="42" t="str">
        <f t="shared" si="20"/>
        <v>Parking &amp; TransportationTransfers In</v>
      </c>
      <c r="F1338" s="94">
        <f>VLOOKUP(E1338,'Budget Template'!$C:$G,VLOOKUP(C1338,'Fund Lookup'!$A$2:$B$5,2,FALSE),FALSE)</f>
        <v>0</v>
      </c>
    </row>
    <row r="1339" spans="1:6" x14ac:dyDescent="0.25">
      <c r="A1339" t="str">
        <f>'Cover Page'!$A$1</f>
        <v>North Carolina Central University</v>
      </c>
      <c r="B1339" s="91" t="s">
        <v>68</v>
      </c>
      <c r="C1339" s="92" t="s">
        <v>86</v>
      </c>
      <c r="D1339" s="42" t="s">
        <v>93</v>
      </c>
      <c r="E1339" s="42" t="str">
        <f t="shared" si="20"/>
        <v>Parking &amp; TransportationTransfers Out to Capital</v>
      </c>
      <c r="F1339" s="94">
        <f>VLOOKUP(E1339,'Budget Template'!$C:$G,VLOOKUP(C1339,'Fund Lookup'!$A$2:$B$5,2,FALSE),FALSE)</f>
        <v>0</v>
      </c>
    </row>
    <row r="1340" spans="1:6" x14ac:dyDescent="0.25">
      <c r="A1340" t="str">
        <f>'Cover Page'!$A$1</f>
        <v>North Carolina Central University</v>
      </c>
      <c r="B1340" s="91" t="s">
        <v>68</v>
      </c>
      <c r="C1340" s="92" t="s">
        <v>86</v>
      </c>
      <c r="D1340" s="42" t="s">
        <v>94</v>
      </c>
      <c r="E1340" s="42" t="str">
        <f t="shared" si="20"/>
        <v>Parking &amp; TransportationTransfers Out (Other)</v>
      </c>
      <c r="F1340" s="94">
        <f>VLOOKUP(E1340,'Budget Template'!$C:$G,VLOOKUP(C1340,'Fund Lookup'!$A$2:$B$5,2,FALSE),FALSE)</f>
        <v>0</v>
      </c>
    </row>
    <row r="1341" spans="1:6" x14ac:dyDescent="0.25">
      <c r="A1341" t="str">
        <f>'Cover Page'!$A$1</f>
        <v>North Carolina Central University</v>
      </c>
      <c r="B1341" s="91" t="s">
        <v>68</v>
      </c>
      <c r="C1341" s="92" t="s">
        <v>28</v>
      </c>
      <c r="D1341" s="91" t="s">
        <v>37</v>
      </c>
      <c r="E1341" s="42" t="str">
        <f t="shared" si="20"/>
        <v>Parking &amp; TransportationBeginning Fund Balance</v>
      </c>
      <c r="F1341" s="94">
        <f>VLOOKUP(E1341,'Budget Template'!$C:$G,VLOOKUP(C1341,'Fund Lookup'!$A$2:$B$5,2,FALSE),FALSE)</f>
        <v>0</v>
      </c>
    </row>
    <row r="1342" spans="1:6" x14ac:dyDescent="0.25">
      <c r="A1342" t="str">
        <f>'Cover Page'!$A$1</f>
        <v>North Carolina Central University</v>
      </c>
      <c r="B1342" s="91" t="s">
        <v>68</v>
      </c>
      <c r="C1342" s="92" t="s">
        <v>28</v>
      </c>
      <c r="D1342" s="42" t="s">
        <v>33</v>
      </c>
      <c r="E1342" s="42" t="str">
        <f t="shared" si="20"/>
        <v>Parking &amp; TransportationState Appropriation, Tuition, &amp; Fees</v>
      </c>
      <c r="F1342" s="94">
        <f>VLOOKUP(E1342,'Budget Template'!$C:$G,VLOOKUP(C1342,'Fund Lookup'!$A$2:$B$5,2,FALSE),FALSE)</f>
        <v>0</v>
      </c>
    </row>
    <row r="1343" spans="1:6" x14ac:dyDescent="0.25">
      <c r="A1343" t="str">
        <f>'Cover Page'!$A$1</f>
        <v>North Carolina Central University</v>
      </c>
      <c r="B1343" s="91" t="s">
        <v>68</v>
      </c>
      <c r="C1343" s="92" t="s">
        <v>28</v>
      </c>
      <c r="D1343" s="42" t="s">
        <v>4</v>
      </c>
      <c r="E1343" s="42" t="str">
        <f t="shared" si="20"/>
        <v>Parking &amp; TransportationSales &amp; Services</v>
      </c>
      <c r="F1343" s="94">
        <f>VLOOKUP(E1343,'Budget Template'!$C:$G,VLOOKUP(C1343,'Fund Lookup'!$A$2:$B$5,2,FALSE),FALSE)</f>
        <v>0</v>
      </c>
    </row>
    <row r="1344" spans="1:6" x14ac:dyDescent="0.25">
      <c r="A1344" t="str">
        <f>'Cover Page'!$A$1</f>
        <v>North Carolina Central University</v>
      </c>
      <c r="B1344" s="91" t="s">
        <v>68</v>
      </c>
      <c r="C1344" s="92" t="s">
        <v>28</v>
      </c>
      <c r="D1344" s="42" t="s">
        <v>30</v>
      </c>
      <c r="E1344" s="42" t="str">
        <f t="shared" si="20"/>
        <v>Parking &amp; TransportationPatient Services</v>
      </c>
      <c r="F1344" s="94">
        <f>VLOOKUP(E1344,'Budget Template'!$C:$G,VLOOKUP(C1344,'Fund Lookup'!$A$2:$B$5,2,FALSE),FALSE)</f>
        <v>0</v>
      </c>
    </row>
    <row r="1345" spans="1:6" x14ac:dyDescent="0.25">
      <c r="A1345" t="str">
        <f>'Cover Page'!$A$1</f>
        <v>North Carolina Central University</v>
      </c>
      <c r="B1345" s="91" t="s">
        <v>68</v>
      </c>
      <c r="C1345" s="92" t="s">
        <v>28</v>
      </c>
      <c r="D1345" s="42" t="s">
        <v>5</v>
      </c>
      <c r="E1345" s="42" t="str">
        <f t="shared" si="20"/>
        <v>Parking &amp; TransportationContracts &amp; Grants</v>
      </c>
      <c r="F1345" s="94">
        <f>VLOOKUP(E1345,'Budget Template'!$C:$G,VLOOKUP(C1345,'Fund Lookup'!$A$2:$B$5,2,FALSE),FALSE)</f>
        <v>0</v>
      </c>
    </row>
    <row r="1346" spans="1:6" x14ac:dyDescent="0.25">
      <c r="A1346" t="str">
        <f>'Cover Page'!$A$1</f>
        <v>North Carolina Central University</v>
      </c>
      <c r="B1346" s="91" t="s">
        <v>68</v>
      </c>
      <c r="C1346" s="92" t="s">
        <v>28</v>
      </c>
      <c r="D1346" s="42" t="s">
        <v>6</v>
      </c>
      <c r="E1346" s="42" t="str">
        <f t="shared" si="20"/>
        <v>Parking &amp; TransportationGifts &amp; Investments</v>
      </c>
      <c r="F1346" s="94">
        <f>VLOOKUP(E1346,'Budget Template'!$C:$G,VLOOKUP(C1346,'Fund Lookup'!$A$2:$B$5,2,FALSE),FALSE)</f>
        <v>0</v>
      </c>
    </row>
    <row r="1347" spans="1:6" x14ac:dyDescent="0.25">
      <c r="A1347" t="str">
        <f>'Cover Page'!$A$1</f>
        <v>North Carolina Central University</v>
      </c>
      <c r="B1347" s="91" t="s">
        <v>68</v>
      </c>
      <c r="C1347" s="92" t="s">
        <v>28</v>
      </c>
      <c r="D1347" s="42" t="s">
        <v>7</v>
      </c>
      <c r="E1347" s="42" t="str">
        <f t="shared" ref="E1347:E1410" si="21">B1347&amp;D1347</f>
        <v>Parking &amp; TransportationOther Revenues</v>
      </c>
      <c r="F1347" s="94">
        <f>VLOOKUP(E1347,'Budget Template'!$C:$G,VLOOKUP(C1347,'Fund Lookup'!$A$2:$B$5,2,FALSE),FALSE)</f>
        <v>0</v>
      </c>
    </row>
    <row r="1348" spans="1:6" x14ac:dyDescent="0.25">
      <c r="A1348" t="str">
        <f>'Cover Page'!$A$1</f>
        <v>North Carolina Central University</v>
      </c>
      <c r="B1348" s="91" t="s">
        <v>68</v>
      </c>
      <c r="C1348" s="92" t="s">
        <v>28</v>
      </c>
      <c r="D1348" s="42" t="s">
        <v>10</v>
      </c>
      <c r="E1348" s="42" t="str">
        <f t="shared" si="21"/>
        <v>Parking &amp; TransportationSalaries and Wages</v>
      </c>
      <c r="F1348" s="94">
        <f>VLOOKUP(E1348,'Budget Template'!$C:$G,VLOOKUP(C1348,'Fund Lookup'!$A$2:$B$5,2,FALSE),FALSE)</f>
        <v>0</v>
      </c>
    </row>
    <row r="1349" spans="1:6" x14ac:dyDescent="0.25">
      <c r="A1349" t="str">
        <f>'Cover Page'!$A$1</f>
        <v>North Carolina Central University</v>
      </c>
      <c r="B1349" s="91" t="s">
        <v>68</v>
      </c>
      <c r="C1349" s="92" t="s">
        <v>28</v>
      </c>
      <c r="D1349" s="42" t="s">
        <v>11</v>
      </c>
      <c r="E1349" s="42" t="str">
        <f t="shared" si="21"/>
        <v>Parking &amp; TransportationStaff Benefits</v>
      </c>
      <c r="F1349" s="94">
        <f>VLOOKUP(E1349,'Budget Template'!$C:$G,VLOOKUP(C1349,'Fund Lookup'!$A$2:$B$5,2,FALSE),FALSE)</f>
        <v>0</v>
      </c>
    </row>
    <row r="1350" spans="1:6" x14ac:dyDescent="0.25">
      <c r="A1350" t="str">
        <f>'Cover Page'!$A$1</f>
        <v>North Carolina Central University</v>
      </c>
      <c r="B1350" s="91" t="s">
        <v>68</v>
      </c>
      <c r="C1350" s="92" t="s">
        <v>28</v>
      </c>
      <c r="D1350" s="42" t="s">
        <v>92</v>
      </c>
      <c r="E1350" s="42" t="str">
        <f t="shared" si="21"/>
        <v>Parking &amp; TransportationServices, Supplies, Materials, &amp; Equip.</v>
      </c>
      <c r="F1350" s="94">
        <f>VLOOKUP(E1350,'Budget Template'!$C:$G,VLOOKUP(C1350,'Fund Lookup'!$A$2:$B$5,2,FALSE),FALSE)</f>
        <v>0</v>
      </c>
    </row>
    <row r="1351" spans="1:6" x14ac:dyDescent="0.25">
      <c r="A1351" t="str">
        <f>'Cover Page'!$A$1</f>
        <v>North Carolina Central University</v>
      </c>
      <c r="B1351" s="91" t="s">
        <v>68</v>
      </c>
      <c r="C1351" s="92" t="s">
        <v>28</v>
      </c>
      <c r="D1351" s="42" t="s">
        <v>13</v>
      </c>
      <c r="E1351" s="42" t="str">
        <f t="shared" si="21"/>
        <v>Parking &amp; TransportationScholarships &amp; Fellowships</v>
      </c>
      <c r="F1351" s="94">
        <f>VLOOKUP(E1351,'Budget Template'!$C:$G,VLOOKUP(C1351,'Fund Lookup'!$A$2:$B$5,2,FALSE),FALSE)</f>
        <v>0</v>
      </c>
    </row>
    <row r="1352" spans="1:6" x14ac:dyDescent="0.25">
      <c r="A1352" t="str">
        <f>'Cover Page'!$A$1</f>
        <v>North Carolina Central University</v>
      </c>
      <c r="B1352" s="91" t="s">
        <v>68</v>
      </c>
      <c r="C1352" s="92" t="s">
        <v>28</v>
      </c>
      <c r="D1352" s="42" t="s">
        <v>29</v>
      </c>
      <c r="E1352" s="42" t="str">
        <f t="shared" si="21"/>
        <v>Parking &amp; TransportationDebt Service</v>
      </c>
      <c r="F1352" s="94">
        <f>VLOOKUP(E1352,'Budget Template'!$C:$G,VLOOKUP(C1352,'Fund Lookup'!$A$2:$B$5,2,FALSE),FALSE)</f>
        <v>0</v>
      </c>
    </row>
    <row r="1353" spans="1:6" x14ac:dyDescent="0.25">
      <c r="A1353" t="str">
        <f>'Cover Page'!$A$1</f>
        <v>North Carolina Central University</v>
      </c>
      <c r="B1353" s="91" t="s">
        <v>68</v>
      </c>
      <c r="C1353" s="92" t="s">
        <v>28</v>
      </c>
      <c r="D1353" s="42" t="s">
        <v>12</v>
      </c>
      <c r="E1353" s="42" t="str">
        <f t="shared" si="21"/>
        <v>Parking &amp; TransportationUtilities</v>
      </c>
      <c r="F1353" s="94">
        <f>VLOOKUP(E1353,'Budget Template'!$C:$G,VLOOKUP(C1353,'Fund Lookup'!$A$2:$B$5,2,FALSE),FALSE)</f>
        <v>0</v>
      </c>
    </row>
    <row r="1354" spans="1:6" x14ac:dyDescent="0.25">
      <c r="A1354" t="str">
        <f>'Cover Page'!$A$1</f>
        <v>North Carolina Central University</v>
      </c>
      <c r="B1354" s="91" t="s">
        <v>68</v>
      </c>
      <c r="C1354" s="92" t="s">
        <v>28</v>
      </c>
      <c r="D1354" s="42" t="s">
        <v>14</v>
      </c>
      <c r="E1354" s="42" t="str">
        <f t="shared" si="21"/>
        <v>Parking &amp; TransportationOther Expenses</v>
      </c>
      <c r="F1354" s="94">
        <f>VLOOKUP(E1354,'Budget Template'!$C:$G,VLOOKUP(C1354,'Fund Lookup'!$A$2:$B$5,2,FALSE),FALSE)</f>
        <v>0</v>
      </c>
    </row>
    <row r="1355" spans="1:6" x14ac:dyDescent="0.25">
      <c r="A1355" t="str">
        <f>'Cover Page'!$A$1</f>
        <v>North Carolina Central University</v>
      </c>
      <c r="B1355" s="91" t="s">
        <v>68</v>
      </c>
      <c r="C1355" s="92" t="s">
        <v>28</v>
      </c>
      <c r="D1355" s="42" t="s">
        <v>35</v>
      </c>
      <c r="E1355" s="42" t="str">
        <f t="shared" si="21"/>
        <v>Parking &amp; TransportationTransfers In</v>
      </c>
      <c r="F1355" s="94">
        <f>VLOOKUP(E1355,'Budget Template'!$C:$G,VLOOKUP(C1355,'Fund Lookup'!$A$2:$B$5,2,FALSE),FALSE)</f>
        <v>0</v>
      </c>
    </row>
    <row r="1356" spans="1:6" x14ac:dyDescent="0.25">
      <c r="A1356" t="str">
        <f>'Cover Page'!$A$1</f>
        <v>North Carolina Central University</v>
      </c>
      <c r="B1356" s="91" t="s">
        <v>68</v>
      </c>
      <c r="C1356" s="92" t="s">
        <v>28</v>
      </c>
      <c r="D1356" s="42" t="s">
        <v>93</v>
      </c>
      <c r="E1356" s="42" t="str">
        <f t="shared" si="21"/>
        <v>Parking &amp; TransportationTransfers Out to Capital</v>
      </c>
      <c r="F1356" s="94">
        <f>VLOOKUP(E1356,'Budget Template'!$C:$G,VLOOKUP(C1356,'Fund Lookup'!$A$2:$B$5,2,FALSE),FALSE)</f>
        <v>0</v>
      </c>
    </row>
    <row r="1357" spans="1:6" x14ac:dyDescent="0.25">
      <c r="A1357" t="str">
        <f>'Cover Page'!$A$1</f>
        <v>North Carolina Central University</v>
      </c>
      <c r="B1357" s="91" t="s">
        <v>68</v>
      </c>
      <c r="C1357" s="92" t="s">
        <v>28</v>
      </c>
      <c r="D1357" s="42" t="s">
        <v>94</v>
      </c>
      <c r="E1357" s="42" t="str">
        <f t="shared" si="21"/>
        <v>Parking &amp; TransportationTransfers Out (Other)</v>
      </c>
      <c r="F1357" s="94">
        <f>VLOOKUP(E1357,'Budget Template'!$C:$G,VLOOKUP(C1357,'Fund Lookup'!$A$2:$B$5,2,FALSE),FALSE)</f>
        <v>0</v>
      </c>
    </row>
    <row r="1358" spans="1:6" x14ac:dyDescent="0.25">
      <c r="A1358" t="str">
        <f>'Cover Page'!$A$1</f>
        <v>North Carolina Central University</v>
      </c>
      <c r="B1358" s="91" t="s">
        <v>27</v>
      </c>
      <c r="C1358" s="92" t="s">
        <v>0</v>
      </c>
      <c r="D1358" s="91" t="s">
        <v>37</v>
      </c>
      <c r="E1358" s="42" t="str">
        <f t="shared" si="21"/>
        <v>AthleticsBeginning Fund Balance</v>
      </c>
      <c r="F1358" s="94">
        <f>VLOOKUP(E1358,'Budget Template'!$C:$G,VLOOKUP(C1358,'Fund Lookup'!$A$2:$B$5,2,FALSE),FALSE)</f>
        <v>0</v>
      </c>
    </row>
    <row r="1359" spans="1:6" x14ac:dyDescent="0.25">
      <c r="A1359" t="str">
        <f>'Cover Page'!$A$1</f>
        <v>North Carolina Central University</v>
      </c>
      <c r="B1359" s="91" t="s">
        <v>27</v>
      </c>
      <c r="C1359" s="92" t="s">
        <v>0</v>
      </c>
      <c r="D1359" s="42" t="s">
        <v>33</v>
      </c>
      <c r="E1359" s="42" t="str">
        <f t="shared" si="21"/>
        <v>AthleticsState Appropriation, Tuition, &amp; Fees</v>
      </c>
      <c r="F1359" s="94">
        <f>VLOOKUP(E1359,'Budget Template'!$C:$G,VLOOKUP(C1359,'Fund Lookup'!$A$2:$B$5,2,FALSE),FALSE)</f>
        <v>0</v>
      </c>
    </row>
    <row r="1360" spans="1:6" x14ac:dyDescent="0.25">
      <c r="A1360" t="str">
        <f>'Cover Page'!$A$1</f>
        <v>North Carolina Central University</v>
      </c>
      <c r="B1360" s="91" t="s">
        <v>27</v>
      </c>
      <c r="C1360" s="92" t="s">
        <v>0</v>
      </c>
      <c r="D1360" s="42" t="s">
        <v>4</v>
      </c>
      <c r="E1360" s="42" t="str">
        <f t="shared" si="21"/>
        <v>AthleticsSales &amp; Services</v>
      </c>
      <c r="F1360" s="94">
        <f>VLOOKUP(E1360,'Budget Template'!$C:$G,VLOOKUP(C1360,'Fund Lookup'!$A$2:$B$5,2,FALSE),FALSE)</f>
        <v>1164615</v>
      </c>
    </row>
    <row r="1361" spans="1:6" x14ac:dyDescent="0.25">
      <c r="A1361" t="str">
        <f>'Cover Page'!$A$1</f>
        <v>North Carolina Central University</v>
      </c>
      <c r="B1361" s="91" t="s">
        <v>27</v>
      </c>
      <c r="C1361" s="92" t="s">
        <v>0</v>
      </c>
      <c r="D1361" s="42" t="s">
        <v>30</v>
      </c>
      <c r="E1361" s="42" t="str">
        <f t="shared" si="21"/>
        <v>AthleticsPatient Services</v>
      </c>
      <c r="F1361" s="94">
        <f>VLOOKUP(E1361,'Budget Template'!$C:$G,VLOOKUP(C1361,'Fund Lookup'!$A$2:$B$5,2,FALSE),FALSE)</f>
        <v>0</v>
      </c>
    </row>
    <row r="1362" spans="1:6" x14ac:dyDescent="0.25">
      <c r="A1362" t="str">
        <f>'Cover Page'!$A$1</f>
        <v>North Carolina Central University</v>
      </c>
      <c r="B1362" s="91" t="s">
        <v>27</v>
      </c>
      <c r="C1362" s="92" t="s">
        <v>0</v>
      </c>
      <c r="D1362" s="42" t="s">
        <v>5</v>
      </c>
      <c r="E1362" s="42" t="str">
        <f t="shared" si="21"/>
        <v>AthleticsContracts &amp; Grants</v>
      </c>
      <c r="F1362" s="94">
        <f>VLOOKUP(E1362,'Budget Template'!$C:$G,VLOOKUP(C1362,'Fund Lookup'!$A$2:$B$5,2,FALSE),FALSE)</f>
        <v>0</v>
      </c>
    </row>
    <row r="1363" spans="1:6" x14ac:dyDescent="0.25">
      <c r="A1363" t="str">
        <f>'Cover Page'!$A$1</f>
        <v>North Carolina Central University</v>
      </c>
      <c r="B1363" s="91" t="s">
        <v>27</v>
      </c>
      <c r="C1363" s="92" t="s">
        <v>0</v>
      </c>
      <c r="D1363" s="42" t="s">
        <v>6</v>
      </c>
      <c r="E1363" s="42" t="str">
        <f t="shared" si="21"/>
        <v>AthleticsGifts &amp; Investments</v>
      </c>
      <c r="F1363" s="94">
        <f>VLOOKUP(E1363,'Budget Template'!$C:$G,VLOOKUP(C1363,'Fund Lookup'!$A$2:$B$5,2,FALSE),FALSE)</f>
        <v>0</v>
      </c>
    </row>
    <row r="1364" spans="1:6" x14ac:dyDescent="0.25">
      <c r="A1364" t="str">
        <f>'Cover Page'!$A$1</f>
        <v>North Carolina Central University</v>
      </c>
      <c r="B1364" s="91" t="s">
        <v>27</v>
      </c>
      <c r="C1364" s="92" t="s">
        <v>0</v>
      </c>
      <c r="D1364" s="42" t="s">
        <v>7</v>
      </c>
      <c r="E1364" s="42" t="str">
        <f t="shared" si="21"/>
        <v>AthleticsOther Revenues</v>
      </c>
      <c r="F1364" s="94">
        <f>VLOOKUP(E1364,'Budget Template'!$C:$G,VLOOKUP(C1364,'Fund Lookup'!$A$2:$B$5,2,FALSE),FALSE)</f>
        <v>0</v>
      </c>
    </row>
    <row r="1365" spans="1:6" x14ac:dyDescent="0.25">
      <c r="A1365" t="str">
        <f>'Cover Page'!$A$1</f>
        <v>North Carolina Central University</v>
      </c>
      <c r="B1365" s="91" t="s">
        <v>27</v>
      </c>
      <c r="C1365" s="92" t="s">
        <v>0</v>
      </c>
      <c r="D1365" s="42" t="s">
        <v>10</v>
      </c>
      <c r="E1365" s="42" t="str">
        <f t="shared" si="21"/>
        <v>AthleticsSalaries and Wages</v>
      </c>
      <c r="F1365" s="94">
        <f>VLOOKUP(E1365,'Budget Template'!$C:$G,VLOOKUP(C1365,'Fund Lookup'!$A$2:$B$5,2,FALSE),FALSE)</f>
        <v>579402</v>
      </c>
    </row>
    <row r="1366" spans="1:6" x14ac:dyDescent="0.25">
      <c r="A1366" t="str">
        <f>'Cover Page'!$A$1</f>
        <v>North Carolina Central University</v>
      </c>
      <c r="B1366" s="91" t="s">
        <v>27</v>
      </c>
      <c r="C1366" s="92" t="s">
        <v>0</v>
      </c>
      <c r="D1366" s="42" t="s">
        <v>11</v>
      </c>
      <c r="E1366" s="42" t="str">
        <f t="shared" si="21"/>
        <v>AthleticsStaff Benefits</v>
      </c>
      <c r="F1366" s="94">
        <f>VLOOKUP(E1366,'Budget Template'!$C:$G,VLOOKUP(C1366,'Fund Lookup'!$A$2:$B$5,2,FALSE),FALSE)</f>
        <v>203955</v>
      </c>
    </row>
    <row r="1367" spans="1:6" x14ac:dyDescent="0.25">
      <c r="A1367" t="str">
        <f>'Cover Page'!$A$1</f>
        <v>North Carolina Central University</v>
      </c>
      <c r="B1367" s="91" t="s">
        <v>27</v>
      </c>
      <c r="C1367" s="92" t="s">
        <v>0</v>
      </c>
      <c r="D1367" s="42" t="s">
        <v>92</v>
      </c>
      <c r="E1367" s="42" t="str">
        <f t="shared" si="21"/>
        <v>AthleticsServices, Supplies, Materials, &amp; Equip.</v>
      </c>
      <c r="F1367" s="94">
        <f>VLOOKUP(E1367,'Budget Template'!$C:$G,VLOOKUP(C1367,'Fund Lookup'!$A$2:$B$5,2,FALSE),FALSE)</f>
        <v>381258</v>
      </c>
    </row>
    <row r="1368" spans="1:6" x14ac:dyDescent="0.25">
      <c r="A1368" t="str">
        <f>'Cover Page'!$A$1</f>
        <v>North Carolina Central University</v>
      </c>
      <c r="B1368" s="91" t="s">
        <v>27</v>
      </c>
      <c r="C1368" s="92" t="s">
        <v>0</v>
      </c>
      <c r="D1368" s="42" t="s">
        <v>13</v>
      </c>
      <c r="E1368" s="42" t="str">
        <f t="shared" si="21"/>
        <v>AthleticsScholarships &amp; Fellowships</v>
      </c>
      <c r="F1368" s="94">
        <f>VLOOKUP(E1368,'Budget Template'!$C:$G,VLOOKUP(C1368,'Fund Lookup'!$A$2:$B$5,2,FALSE),FALSE)</f>
        <v>0</v>
      </c>
    </row>
    <row r="1369" spans="1:6" x14ac:dyDescent="0.25">
      <c r="A1369" t="str">
        <f>'Cover Page'!$A$1</f>
        <v>North Carolina Central University</v>
      </c>
      <c r="B1369" s="91" t="s">
        <v>27</v>
      </c>
      <c r="C1369" s="92" t="s">
        <v>0</v>
      </c>
      <c r="D1369" s="42" t="s">
        <v>29</v>
      </c>
      <c r="E1369" s="42" t="str">
        <f t="shared" si="21"/>
        <v>AthleticsDebt Service</v>
      </c>
      <c r="F1369" s="94">
        <f>VLOOKUP(E1369,'Budget Template'!$C:$G,VLOOKUP(C1369,'Fund Lookup'!$A$2:$B$5,2,FALSE),FALSE)</f>
        <v>0</v>
      </c>
    </row>
    <row r="1370" spans="1:6" x14ac:dyDescent="0.25">
      <c r="A1370" t="str">
        <f>'Cover Page'!$A$1</f>
        <v>North Carolina Central University</v>
      </c>
      <c r="B1370" s="91" t="s">
        <v>27</v>
      </c>
      <c r="C1370" s="92" t="s">
        <v>0</v>
      </c>
      <c r="D1370" s="42" t="s">
        <v>12</v>
      </c>
      <c r="E1370" s="42" t="str">
        <f t="shared" si="21"/>
        <v>AthleticsUtilities</v>
      </c>
      <c r="F1370" s="94">
        <f>VLOOKUP(E1370,'Budget Template'!$C:$G,VLOOKUP(C1370,'Fund Lookup'!$A$2:$B$5,2,FALSE),FALSE)</f>
        <v>0</v>
      </c>
    </row>
    <row r="1371" spans="1:6" x14ac:dyDescent="0.25">
      <c r="A1371" t="str">
        <f>'Cover Page'!$A$1</f>
        <v>North Carolina Central University</v>
      </c>
      <c r="B1371" s="91" t="s">
        <v>27</v>
      </c>
      <c r="C1371" s="92" t="s">
        <v>0</v>
      </c>
      <c r="D1371" s="42" t="s">
        <v>14</v>
      </c>
      <c r="E1371" s="42" t="str">
        <f t="shared" si="21"/>
        <v>AthleticsOther Expenses</v>
      </c>
      <c r="F1371" s="94">
        <f>VLOOKUP(E1371,'Budget Template'!$C:$G,VLOOKUP(C1371,'Fund Lookup'!$A$2:$B$5,2,FALSE),FALSE)</f>
        <v>0</v>
      </c>
    </row>
    <row r="1372" spans="1:6" x14ac:dyDescent="0.25">
      <c r="A1372" t="str">
        <f>'Cover Page'!$A$1</f>
        <v>North Carolina Central University</v>
      </c>
      <c r="B1372" s="91" t="s">
        <v>27</v>
      </c>
      <c r="C1372" s="92" t="s">
        <v>0</v>
      </c>
      <c r="D1372" s="42" t="s">
        <v>35</v>
      </c>
      <c r="E1372" s="42" t="str">
        <f t="shared" si="21"/>
        <v>AthleticsTransfers In</v>
      </c>
      <c r="F1372" s="94">
        <f>VLOOKUP(E1372,'Budget Template'!$C:$G,VLOOKUP(C1372,'Fund Lookup'!$A$2:$B$5,2,FALSE),FALSE)</f>
        <v>0</v>
      </c>
    </row>
    <row r="1373" spans="1:6" x14ac:dyDescent="0.25">
      <c r="A1373" t="str">
        <f>'Cover Page'!$A$1</f>
        <v>North Carolina Central University</v>
      </c>
      <c r="B1373" s="91" t="s">
        <v>27</v>
      </c>
      <c r="C1373" s="92" t="s">
        <v>0</v>
      </c>
      <c r="D1373" s="42" t="s">
        <v>93</v>
      </c>
      <c r="E1373" s="42" t="str">
        <f t="shared" si="21"/>
        <v>AthleticsTransfers Out to Capital</v>
      </c>
      <c r="F1373" s="94">
        <f>VLOOKUP(E1373,'Budget Template'!$C:$G,VLOOKUP(C1373,'Fund Lookup'!$A$2:$B$5,2,FALSE),FALSE)</f>
        <v>0</v>
      </c>
    </row>
    <row r="1374" spans="1:6" x14ac:dyDescent="0.25">
      <c r="A1374" t="str">
        <f>'Cover Page'!$A$1</f>
        <v>North Carolina Central University</v>
      </c>
      <c r="B1374" s="91" t="s">
        <v>27</v>
      </c>
      <c r="C1374" s="92" t="s">
        <v>0</v>
      </c>
      <c r="D1374" s="42" t="s">
        <v>94</v>
      </c>
      <c r="E1374" s="42" t="str">
        <f t="shared" si="21"/>
        <v>AthleticsTransfers Out (Other)</v>
      </c>
      <c r="F1374" s="94">
        <f>VLOOKUP(E1374,'Budget Template'!$C:$G,VLOOKUP(C1374,'Fund Lookup'!$A$2:$B$5,2,FALSE),FALSE)</f>
        <v>0</v>
      </c>
    </row>
    <row r="1375" spans="1:6" ht="30" x14ac:dyDescent="0.25">
      <c r="A1375" t="str">
        <f>'Cover Page'!$A$1</f>
        <v>North Carolina Central University</v>
      </c>
      <c r="B1375" s="91" t="s">
        <v>27</v>
      </c>
      <c r="C1375" s="92" t="s">
        <v>32</v>
      </c>
      <c r="D1375" s="91" t="s">
        <v>37</v>
      </c>
      <c r="E1375" s="42" t="str">
        <f t="shared" si="21"/>
        <v>AthleticsBeginning Fund Balance</v>
      </c>
      <c r="F1375" s="94">
        <f>VLOOKUP(E1375,'Budget Template'!$C:$G,VLOOKUP(C1375,'Fund Lookup'!$A$2:$B$5,2,FALSE),FALSE)</f>
        <v>0</v>
      </c>
    </row>
    <row r="1376" spans="1:6" ht="30" x14ac:dyDescent="0.25">
      <c r="A1376" t="str">
        <f>'Cover Page'!$A$1</f>
        <v>North Carolina Central University</v>
      </c>
      <c r="B1376" s="91" t="s">
        <v>27</v>
      </c>
      <c r="C1376" s="92" t="s">
        <v>32</v>
      </c>
      <c r="D1376" s="42" t="s">
        <v>33</v>
      </c>
      <c r="E1376" s="42" t="str">
        <f t="shared" si="21"/>
        <v>AthleticsState Appropriation, Tuition, &amp; Fees</v>
      </c>
      <c r="F1376" s="94">
        <f>VLOOKUP(E1376,'Budget Template'!$C:$G,VLOOKUP(C1376,'Fund Lookup'!$A$2:$B$5,2,FALSE),FALSE)</f>
        <v>6034000</v>
      </c>
    </row>
    <row r="1377" spans="1:6" ht="30" x14ac:dyDescent="0.25">
      <c r="A1377" t="str">
        <f>'Cover Page'!$A$1</f>
        <v>North Carolina Central University</v>
      </c>
      <c r="B1377" s="91" t="s">
        <v>27</v>
      </c>
      <c r="C1377" s="92" t="s">
        <v>32</v>
      </c>
      <c r="D1377" s="42" t="s">
        <v>4</v>
      </c>
      <c r="E1377" s="42" t="str">
        <f t="shared" si="21"/>
        <v>AthleticsSales &amp; Services</v>
      </c>
      <c r="F1377" s="94">
        <f>VLOOKUP(E1377,'Budget Template'!$C:$G,VLOOKUP(C1377,'Fund Lookup'!$A$2:$B$5,2,FALSE),FALSE)</f>
        <v>3966000</v>
      </c>
    </row>
    <row r="1378" spans="1:6" ht="30" x14ac:dyDescent="0.25">
      <c r="A1378" t="str">
        <f>'Cover Page'!$A$1</f>
        <v>North Carolina Central University</v>
      </c>
      <c r="B1378" s="91" t="s">
        <v>27</v>
      </c>
      <c r="C1378" s="92" t="s">
        <v>32</v>
      </c>
      <c r="D1378" s="42" t="s">
        <v>30</v>
      </c>
      <c r="E1378" s="42" t="str">
        <f t="shared" si="21"/>
        <v>AthleticsPatient Services</v>
      </c>
      <c r="F1378" s="94">
        <f>VLOOKUP(E1378,'Budget Template'!$C:$G,VLOOKUP(C1378,'Fund Lookup'!$A$2:$B$5,2,FALSE),FALSE)</f>
        <v>0</v>
      </c>
    </row>
    <row r="1379" spans="1:6" ht="30" x14ac:dyDescent="0.25">
      <c r="A1379" t="str">
        <f>'Cover Page'!$A$1</f>
        <v>North Carolina Central University</v>
      </c>
      <c r="B1379" s="91" t="s">
        <v>27</v>
      </c>
      <c r="C1379" s="92" t="s">
        <v>32</v>
      </c>
      <c r="D1379" s="42" t="s">
        <v>5</v>
      </c>
      <c r="E1379" s="42" t="str">
        <f t="shared" si="21"/>
        <v>AthleticsContracts &amp; Grants</v>
      </c>
      <c r="F1379" s="94">
        <f>VLOOKUP(E1379,'Budget Template'!$C:$G,VLOOKUP(C1379,'Fund Lookup'!$A$2:$B$5,2,FALSE),FALSE)</f>
        <v>0</v>
      </c>
    </row>
    <row r="1380" spans="1:6" ht="30" x14ac:dyDescent="0.25">
      <c r="A1380" t="str">
        <f>'Cover Page'!$A$1</f>
        <v>North Carolina Central University</v>
      </c>
      <c r="B1380" s="91" t="s">
        <v>27</v>
      </c>
      <c r="C1380" s="92" t="s">
        <v>32</v>
      </c>
      <c r="D1380" s="42" t="s">
        <v>6</v>
      </c>
      <c r="E1380" s="42" t="str">
        <f t="shared" si="21"/>
        <v>AthleticsGifts &amp; Investments</v>
      </c>
      <c r="F1380" s="94">
        <f>VLOOKUP(E1380,'Budget Template'!$C:$G,VLOOKUP(C1380,'Fund Lookup'!$A$2:$B$5,2,FALSE),FALSE)</f>
        <v>0</v>
      </c>
    </row>
    <row r="1381" spans="1:6" ht="30" x14ac:dyDescent="0.25">
      <c r="A1381" t="str">
        <f>'Cover Page'!$A$1</f>
        <v>North Carolina Central University</v>
      </c>
      <c r="B1381" s="91" t="s">
        <v>27</v>
      </c>
      <c r="C1381" s="92" t="s">
        <v>32</v>
      </c>
      <c r="D1381" s="42" t="s">
        <v>7</v>
      </c>
      <c r="E1381" s="42" t="str">
        <f t="shared" si="21"/>
        <v>AthleticsOther Revenues</v>
      </c>
      <c r="F1381" s="94">
        <f>VLOOKUP(E1381,'Budget Template'!$C:$G,VLOOKUP(C1381,'Fund Lookup'!$A$2:$B$5,2,FALSE),FALSE)</f>
        <v>1500000</v>
      </c>
    </row>
    <row r="1382" spans="1:6" ht="30" x14ac:dyDescent="0.25">
      <c r="A1382" t="str">
        <f>'Cover Page'!$A$1</f>
        <v>North Carolina Central University</v>
      </c>
      <c r="B1382" s="91" t="s">
        <v>27</v>
      </c>
      <c r="C1382" s="92" t="s">
        <v>32</v>
      </c>
      <c r="D1382" s="42" t="s">
        <v>10</v>
      </c>
      <c r="E1382" s="42" t="str">
        <f t="shared" si="21"/>
        <v>AthleticsSalaries and Wages</v>
      </c>
      <c r="F1382" s="94">
        <f>VLOOKUP(E1382,'Budget Template'!$C:$G,VLOOKUP(C1382,'Fund Lookup'!$A$2:$B$5,2,FALSE),FALSE)</f>
        <v>3446993</v>
      </c>
    </row>
    <row r="1383" spans="1:6" ht="30" x14ac:dyDescent="0.25">
      <c r="A1383" t="str">
        <f>'Cover Page'!$A$1</f>
        <v>North Carolina Central University</v>
      </c>
      <c r="B1383" s="91" t="s">
        <v>27</v>
      </c>
      <c r="C1383" s="92" t="s">
        <v>32</v>
      </c>
      <c r="D1383" s="42" t="s">
        <v>11</v>
      </c>
      <c r="E1383" s="42" t="str">
        <f t="shared" si="21"/>
        <v>AthleticsStaff Benefits</v>
      </c>
      <c r="F1383" s="94">
        <f>VLOOKUP(E1383,'Budget Template'!$C:$G,VLOOKUP(C1383,'Fund Lookup'!$A$2:$B$5,2,FALSE),FALSE)</f>
        <v>1390969</v>
      </c>
    </row>
    <row r="1384" spans="1:6" ht="30" x14ac:dyDescent="0.25">
      <c r="A1384" t="str">
        <f>'Cover Page'!$A$1</f>
        <v>North Carolina Central University</v>
      </c>
      <c r="B1384" s="91" t="s">
        <v>27</v>
      </c>
      <c r="C1384" s="92" t="s">
        <v>32</v>
      </c>
      <c r="D1384" s="42" t="s">
        <v>92</v>
      </c>
      <c r="E1384" s="42" t="str">
        <f t="shared" si="21"/>
        <v>AthleticsServices, Supplies, Materials, &amp; Equip.</v>
      </c>
      <c r="F1384" s="94">
        <f>VLOOKUP(E1384,'Budget Template'!$C:$G,VLOOKUP(C1384,'Fund Lookup'!$A$2:$B$5,2,FALSE),FALSE)</f>
        <v>2207389</v>
      </c>
    </row>
    <row r="1385" spans="1:6" ht="30" x14ac:dyDescent="0.25">
      <c r="A1385" t="str">
        <f>'Cover Page'!$A$1</f>
        <v>North Carolina Central University</v>
      </c>
      <c r="B1385" s="91" t="s">
        <v>27</v>
      </c>
      <c r="C1385" s="92" t="s">
        <v>32</v>
      </c>
      <c r="D1385" s="42" t="s">
        <v>13</v>
      </c>
      <c r="E1385" s="42" t="str">
        <f t="shared" si="21"/>
        <v>AthleticsScholarships &amp; Fellowships</v>
      </c>
      <c r="F1385" s="94">
        <f>VLOOKUP(E1385,'Budget Template'!$C:$G,VLOOKUP(C1385,'Fund Lookup'!$A$2:$B$5,2,FALSE),FALSE)</f>
        <v>4400125</v>
      </c>
    </row>
    <row r="1386" spans="1:6" ht="30" x14ac:dyDescent="0.25">
      <c r="A1386" t="str">
        <f>'Cover Page'!$A$1</f>
        <v>North Carolina Central University</v>
      </c>
      <c r="B1386" s="91" t="s">
        <v>27</v>
      </c>
      <c r="C1386" s="92" t="s">
        <v>32</v>
      </c>
      <c r="D1386" s="42" t="s">
        <v>29</v>
      </c>
      <c r="E1386" s="42" t="str">
        <f t="shared" si="21"/>
        <v>AthleticsDebt Service</v>
      </c>
      <c r="F1386" s="94">
        <f>VLOOKUP(E1386,'Budget Template'!$C:$G,VLOOKUP(C1386,'Fund Lookup'!$A$2:$B$5,2,FALSE),FALSE)</f>
        <v>0</v>
      </c>
    </row>
    <row r="1387" spans="1:6" ht="30" x14ac:dyDescent="0.25">
      <c r="A1387" t="str">
        <f>'Cover Page'!$A$1</f>
        <v>North Carolina Central University</v>
      </c>
      <c r="B1387" s="91" t="s">
        <v>27</v>
      </c>
      <c r="C1387" s="92" t="s">
        <v>32</v>
      </c>
      <c r="D1387" s="42" t="s">
        <v>12</v>
      </c>
      <c r="E1387" s="42" t="str">
        <f t="shared" si="21"/>
        <v>AthleticsUtilities</v>
      </c>
      <c r="F1387" s="94">
        <f>VLOOKUP(E1387,'Budget Template'!$C:$G,VLOOKUP(C1387,'Fund Lookup'!$A$2:$B$5,2,FALSE),FALSE)</f>
        <v>0</v>
      </c>
    </row>
    <row r="1388" spans="1:6" ht="30" x14ac:dyDescent="0.25">
      <c r="A1388" t="str">
        <f>'Cover Page'!$A$1</f>
        <v>North Carolina Central University</v>
      </c>
      <c r="B1388" s="91" t="s">
        <v>27</v>
      </c>
      <c r="C1388" s="92" t="s">
        <v>32</v>
      </c>
      <c r="D1388" s="42" t="s">
        <v>14</v>
      </c>
      <c r="E1388" s="42" t="str">
        <f t="shared" si="21"/>
        <v>AthleticsOther Expenses</v>
      </c>
      <c r="F1388" s="94">
        <f>VLOOKUP(E1388,'Budget Template'!$C:$G,VLOOKUP(C1388,'Fund Lookup'!$A$2:$B$5,2,FALSE),FALSE)</f>
        <v>54524</v>
      </c>
    </row>
    <row r="1389" spans="1:6" ht="30" x14ac:dyDescent="0.25">
      <c r="A1389" t="str">
        <f>'Cover Page'!$A$1</f>
        <v>North Carolina Central University</v>
      </c>
      <c r="B1389" s="91" t="s">
        <v>27</v>
      </c>
      <c r="C1389" s="92" t="s">
        <v>32</v>
      </c>
      <c r="D1389" s="42" t="s">
        <v>35</v>
      </c>
      <c r="E1389" s="42" t="str">
        <f t="shared" si="21"/>
        <v>AthleticsTransfers In</v>
      </c>
      <c r="F1389" s="94">
        <f>VLOOKUP(E1389,'Budget Template'!$C:$G,VLOOKUP(C1389,'Fund Lookup'!$A$2:$B$5,2,FALSE),FALSE)</f>
        <v>0</v>
      </c>
    </row>
    <row r="1390" spans="1:6" ht="30" x14ac:dyDescent="0.25">
      <c r="A1390" t="str">
        <f>'Cover Page'!$A$1</f>
        <v>North Carolina Central University</v>
      </c>
      <c r="B1390" s="91" t="s">
        <v>27</v>
      </c>
      <c r="C1390" s="92" t="s">
        <v>32</v>
      </c>
      <c r="D1390" s="42" t="s">
        <v>93</v>
      </c>
      <c r="E1390" s="42" t="str">
        <f t="shared" si="21"/>
        <v>AthleticsTransfers Out to Capital</v>
      </c>
      <c r="F1390" s="94">
        <f>VLOOKUP(E1390,'Budget Template'!$C:$G,VLOOKUP(C1390,'Fund Lookup'!$A$2:$B$5,2,FALSE),FALSE)</f>
        <v>0</v>
      </c>
    </row>
    <row r="1391" spans="1:6" ht="30" x14ac:dyDescent="0.25">
      <c r="A1391" t="str">
        <f>'Cover Page'!$A$1</f>
        <v>North Carolina Central University</v>
      </c>
      <c r="B1391" s="91" t="s">
        <v>27</v>
      </c>
      <c r="C1391" s="92" t="s">
        <v>32</v>
      </c>
      <c r="D1391" s="42" t="s">
        <v>94</v>
      </c>
      <c r="E1391" s="42" t="str">
        <f t="shared" si="21"/>
        <v>AthleticsTransfers Out (Other)</v>
      </c>
      <c r="F1391" s="94">
        <f>VLOOKUP(E1391,'Budget Template'!$C:$G,VLOOKUP(C1391,'Fund Lookup'!$A$2:$B$5,2,FALSE),FALSE)</f>
        <v>0</v>
      </c>
    </row>
    <row r="1392" spans="1:6" x14ac:dyDescent="0.25">
      <c r="A1392" t="str">
        <f>'Cover Page'!$A$1</f>
        <v>North Carolina Central University</v>
      </c>
      <c r="B1392" s="91" t="s">
        <v>27</v>
      </c>
      <c r="C1392" s="92" t="s">
        <v>86</v>
      </c>
      <c r="D1392" s="91" t="s">
        <v>37</v>
      </c>
      <c r="E1392" s="42" t="str">
        <f t="shared" si="21"/>
        <v>AthleticsBeginning Fund Balance</v>
      </c>
      <c r="F1392" s="94">
        <f>VLOOKUP(E1392,'Budget Template'!$C:$G,VLOOKUP(C1392,'Fund Lookup'!$A$2:$B$5,2,FALSE),FALSE)</f>
        <v>0</v>
      </c>
    </row>
    <row r="1393" spans="1:6" x14ac:dyDescent="0.25">
      <c r="A1393" t="str">
        <f>'Cover Page'!$A$1</f>
        <v>North Carolina Central University</v>
      </c>
      <c r="B1393" s="91" t="s">
        <v>27</v>
      </c>
      <c r="C1393" s="92" t="s">
        <v>86</v>
      </c>
      <c r="D1393" s="42" t="s">
        <v>33</v>
      </c>
      <c r="E1393" s="42" t="str">
        <f t="shared" si="21"/>
        <v>AthleticsState Appropriation, Tuition, &amp; Fees</v>
      </c>
      <c r="F1393" s="94">
        <f>VLOOKUP(E1393,'Budget Template'!$C:$G,VLOOKUP(C1393,'Fund Lookup'!$A$2:$B$5,2,FALSE),FALSE)</f>
        <v>0</v>
      </c>
    </row>
    <row r="1394" spans="1:6" x14ac:dyDescent="0.25">
      <c r="A1394" t="str">
        <f>'Cover Page'!$A$1</f>
        <v>North Carolina Central University</v>
      </c>
      <c r="B1394" s="91" t="s">
        <v>27</v>
      </c>
      <c r="C1394" s="92" t="s">
        <v>86</v>
      </c>
      <c r="D1394" s="42" t="s">
        <v>4</v>
      </c>
      <c r="E1394" s="42" t="str">
        <f t="shared" si="21"/>
        <v>AthleticsSales &amp; Services</v>
      </c>
      <c r="F1394" s="94">
        <f>VLOOKUP(E1394,'Budget Template'!$C:$G,VLOOKUP(C1394,'Fund Lookup'!$A$2:$B$5,2,FALSE),FALSE)</f>
        <v>0</v>
      </c>
    </row>
    <row r="1395" spans="1:6" x14ac:dyDescent="0.25">
      <c r="A1395" t="str">
        <f>'Cover Page'!$A$1</f>
        <v>North Carolina Central University</v>
      </c>
      <c r="B1395" s="91" t="s">
        <v>27</v>
      </c>
      <c r="C1395" s="92" t="s">
        <v>86</v>
      </c>
      <c r="D1395" s="42" t="s">
        <v>30</v>
      </c>
      <c r="E1395" s="42" t="str">
        <f t="shared" si="21"/>
        <v>AthleticsPatient Services</v>
      </c>
      <c r="F1395" s="94">
        <f>VLOOKUP(E1395,'Budget Template'!$C:$G,VLOOKUP(C1395,'Fund Lookup'!$A$2:$B$5,2,FALSE),FALSE)</f>
        <v>0</v>
      </c>
    </row>
    <row r="1396" spans="1:6" x14ac:dyDescent="0.25">
      <c r="A1396" t="str">
        <f>'Cover Page'!$A$1</f>
        <v>North Carolina Central University</v>
      </c>
      <c r="B1396" s="91" t="s">
        <v>27</v>
      </c>
      <c r="C1396" s="92" t="s">
        <v>86</v>
      </c>
      <c r="D1396" s="42" t="s">
        <v>5</v>
      </c>
      <c r="E1396" s="42" t="str">
        <f t="shared" si="21"/>
        <v>AthleticsContracts &amp; Grants</v>
      </c>
      <c r="F1396" s="94">
        <f>VLOOKUP(E1396,'Budget Template'!$C:$G,VLOOKUP(C1396,'Fund Lookup'!$A$2:$B$5,2,FALSE),FALSE)</f>
        <v>0</v>
      </c>
    </row>
    <row r="1397" spans="1:6" x14ac:dyDescent="0.25">
      <c r="A1397" t="str">
        <f>'Cover Page'!$A$1</f>
        <v>North Carolina Central University</v>
      </c>
      <c r="B1397" s="91" t="s">
        <v>27</v>
      </c>
      <c r="C1397" s="92" t="s">
        <v>86</v>
      </c>
      <c r="D1397" s="42" t="s">
        <v>6</v>
      </c>
      <c r="E1397" s="42" t="str">
        <f t="shared" si="21"/>
        <v>AthleticsGifts &amp; Investments</v>
      </c>
      <c r="F1397" s="94">
        <f>VLOOKUP(E1397,'Budget Template'!$C:$G,VLOOKUP(C1397,'Fund Lookup'!$A$2:$B$5,2,FALSE),FALSE)</f>
        <v>0</v>
      </c>
    </row>
    <row r="1398" spans="1:6" x14ac:dyDescent="0.25">
      <c r="A1398" t="str">
        <f>'Cover Page'!$A$1</f>
        <v>North Carolina Central University</v>
      </c>
      <c r="B1398" s="91" t="s">
        <v>27</v>
      </c>
      <c r="C1398" s="92" t="s">
        <v>86</v>
      </c>
      <c r="D1398" s="42" t="s">
        <v>7</v>
      </c>
      <c r="E1398" s="42" t="str">
        <f t="shared" si="21"/>
        <v>AthleticsOther Revenues</v>
      </c>
      <c r="F1398" s="94">
        <f>VLOOKUP(E1398,'Budget Template'!$C:$G,VLOOKUP(C1398,'Fund Lookup'!$A$2:$B$5,2,FALSE),FALSE)</f>
        <v>0</v>
      </c>
    </row>
    <row r="1399" spans="1:6" x14ac:dyDescent="0.25">
      <c r="A1399" t="str">
        <f>'Cover Page'!$A$1</f>
        <v>North Carolina Central University</v>
      </c>
      <c r="B1399" s="91" t="s">
        <v>27</v>
      </c>
      <c r="C1399" s="92" t="s">
        <v>86</v>
      </c>
      <c r="D1399" s="42" t="s">
        <v>10</v>
      </c>
      <c r="E1399" s="42" t="str">
        <f t="shared" si="21"/>
        <v>AthleticsSalaries and Wages</v>
      </c>
      <c r="F1399" s="94">
        <f>VLOOKUP(E1399,'Budget Template'!$C:$G,VLOOKUP(C1399,'Fund Lookup'!$A$2:$B$5,2,FALSE),FALSE)</f>
        <v>0</v>
      </c>
    </row>
    <row r="1400" spans="1:6" x14ac:dyDescent="0.25">
      <c r="A1400" t="str">
        <f>'Cover Page'!$A$1</f>
        <v>North Carolina Central University</v>
      </c>
      <c r="B1400" s="91" t="s">
        <v>27</v>
      </c>
      <c r="C1400" s="92" t="s">
        <v>86</v>
      </c>
      <c r="D1400" s="42" t="s">
        <v>11</v>
      </c>
      <c r="E1400" s="42" t="str">
        <f t="shared" si="21"/>
        <v>AthleticsStaff Benefits</v>
      </c>
      <c r="F1400" s="94">
        <f>VLOOKUP(E1400,'Budget Template'!$C:$G,VLOOKUP(C1400,'Fund Lookup'!$A$2:$B$5,2,FALSE),FALSE)</f>
        <v>0</v>
      </c>
    </row>
    <row r="1401" spans="1:6" x14ac:dyDescent="0.25">
      <c r="A1401" t="str">
        <f>'Cover Page'!$A$1</f>
        <v>North Carolina Central University</v>
      </c>
      <c r="B1401" s="91" t="s">
        <v>27</v>
      </c>
      <c r="C1401" s="92" t="s">
        <v>86</v>
      </c>
      <c r="D1401" s="42" t="s">
        <v>92</v>
      </c>
      <c r="E1401" s="42" t="str">
        <f t="shared" si="21"/>
        <v>AthleticsServices, Supplies, Materials, &amp; Equip.</v>
      </c>
      <c r="F1401" s="94">
        <f>VLOOKUP(E1401,'Budget Template'!$C:$G,VLOOKUP(C1401,'Fund Lookup'!$A$2:$B$5,2,FALSE),FALSE)</f>
        <v>0</v>
      </c>
    </row>
    <row r="1402" spans="1:6" x14ac:dyDescent="0.25">
      <c r="A1402" t="str">
        <f>'Cover Page'!$A$1</f>
        <v>North Carolina Central University</v>
      </c>
      <c r="B1402" s="91" t="s">
        <v>27</v>
      </c>
      <c r="C1402" s="92" t="s">
        <v>86</v>
      </c>
      <c r="D1402" s="42" t="s">
        <v>13</v>
      </c>
      <c r="E1402" s="42" t="str">
        <f t="shared" si="21"/>
        <v>AthleticsScholarships &amp; Fellowships</v>
      </c>
      <c r="F1402" s="94">
        <f>VLOOKUP(E1402,'Budget Template'!$C:$G,VLOOKUP(C1402,'Fund Lookup'!$A$2:$B$5,2,FALSE),FALSE)</f>
        <v>0</v>
      </c>
    </row>
    <row r="1403" spans="1:6" x14ac:dyDescent="0.25">
      <c r="A1403" t="str">
        <f>'Cover Page'!$A$1</f>
        <v>North Carolina Central University</v>
      </c>
      <c r="B1403" s="91" t="s">
        <v>27</v>
      </c>
      <c r="C1403" s="92" t="s">
        <v>86</v>
      </c>
      <c r="D1403" s="42" t="s">
        <v>29</v>
      </c>
      <c r="E1403" s="42" t="str">
        <f t="shared" si="21"/>
        <v>AthleticsDebt Service</v>
      </c>
      <c r="F1403" s="94">
        <f>VLOOKUP(E1403,'Budget Template'!$C:$G,VLOOKUP(C1403,'Fund Lookup'!$A$2:$B$5,2,FALSE),FALSE)</f>
        <v>0</v>
      </c>
    </row>
    <row r="1404" spans="1:6" x14ac:dyDescent="0.25">
      <c r="A1404" t="str">
        <f>'Cover Page'!$A$1</f>
        <v>North Carolina Central University</v>
      </c>
      <c r="B1404" s="91" t="s">
        <v>27</v>
      </c>
      <c r="C1404" s="92" t="s">
        <v>86</v>
      </c>
      <c r="D1404" s="42" t="s">
        <v>12</v>
      </c>
      <c r="E1404" s="42" t="str">
        <f t="shared" si="21"/>
        <v>AthleticsUtilities</v>
      </c>
      <c r="F1404" s="94">
        <f>VLOOKUP(E1404,'Budget Template'!$C:$G,VLOOKUP(C1404,'Fund Lookup'!$A$2:$B$5,2,FALSE),FALSE)</f>
        <v>0</v>
      </c>
    </row>
    <row r="1405" spans="1:6" x14ac:dyDescent="0.25">
      <c r="A1405" t="str">
        <f>'Cover Page'!$A$1</f>
        <v>North Carolina Central University</v>
      </c>
      <c r="B1405" s="91" t="s">
        <v>27</v>
      </c>
      <c r="C1405" s="92" t="s">
        <v>86</v>
      </c>
      <c r="D1405" s="42" t="s">
        <v>14</v>
      </c>
      <c r="E1405" s="42" t="str">
        <f t="shared" si="21"/>
        <v>AthleticsOther Expenses</v>
      </c>
      <c r="F1405" s="94">
        <f>VLOOKUP(E1405,'Budget Template'!$C:$G,VLOOKUP(C1405,'Fund Lookup'!$A$2:$B$5,2,FALSE),FALSE)</f>
        <v>0</v>
      </c>
    </row>
    <row r="1406" spans="1:6" x14ac:dyDescent="0.25">
      <c r="A1406" t="str">
        <f>'Cover Page'!$A$1</f>
        <v>North Carolina Central University</v>
      </c>
      <c r="B1406" s="91" t="s">
        <v>27</v>
      </c>
      <c r="C1406" s="92" t="s">
        <v>86</v>
      </c>
      <c r="D1406" s="42" t="s">
        <v>35</v>
      </c>
      <c r="E1406" s="42" t="str">
        <f t="shared" si="21"/>
        <v>AthleticsTransfers In</v>
      </c>
      <c r="F1406" s="94">
        <f>VLOOKUP(E1406,'Budget Template'!$C:$G,VLOOKUP(C1406,'Fund Lookup'!$A$2:$B$5,2,FALSE),FALSE)</f>
        <v>0</v>
      </c>
    </row>
    <row r="1407" spans="1:6" x14ac:dyDescent="0.25">
      <c r="A1407" t="str">
        <f>'Cover Page'!$A$1</f>
        <v>North Carolina Central University</v>
      </c>
      <c r="B1407" s="91" t="s">
        <v>27</v>
      </c>
      <c r="C1407" s="92" t="s">
        <v>86</v>
      </c>
      <c r="D1407" s="42" t="s">
        <v>93</v>
      </c>
      <c r="E1407" s="42" t="str">
        <f t="shared" si="21"/>
        <v>AthleticsTransfers Out to Capital</v>
      </c>
      <c r="F1407" s="94">
        <f>VLOOKUP(E1407,'Budget Template'!$C:$G,VLOOKUP(C1407,'Fund Lookup'!$A$2:$B$5,2,FALSE),FALSE)</f>
        <v>0</v>
      </c>
    </row>
    <row r="1408" spans="1:6" x14ac:dyDescent="0.25">
      <c r="A1408" t="str">
        <f>'Cover Page'!$A$1</f>
        <v>North Carolina Central University</v>
      </c>
      <c r="B1408" s="91" t="s">
        <v>27</v>
      </c>
      <c r="C1408" s="92" t="s">
        <v>86</v>
      </c>
      <c r="D1408" s="42" t="s">
        <v>94</v>
      </c>
      <c r="E1408" s="42" t="str">
        <f t="shared" si="21"/>
        <v>AthleticsTransfers Out (Other)</v>
      </c>
      <c r="F1408" s="94">
        <f>VLOOKUP(E1408,'Budget Template'!$C:$G,VLOOKUP(C1408,'Fund Lookup'!$A$2:$B$5,2,FALSE),FALSE)</f>
        <v>0</v>
      </c>
    </row>
    <row r="1409" spans="1:6" x14ac:dyDescent="0.25">
      <c r="A1409" t="str">
        <f>'Cover Page'!$A$1</f>
        <v>North Carolina Central University</v>
      </c>
      <c r="B1409" s="91" t="s">
        <v>27</v>
      </c>
      <c r="C1409" s="92" t="s">
        <v>28</v>
      </c>
      <c r="D1409" s="91" t="s">
        <v>37</v>
      </c>
      <c r="E1409" s="42" t="str">
        <f t="shared" si="21"/>
        <v>AthleticsBeginning Fund Balance</v>
      </c>
      <c r="F1409" s="94">
        <f>VLOOKUP(E1409,'Budget Template'!$C:$G,VLOOKUP(C1409,'Fund Lookup'!$A$2:$B$5,2,FALSE),FALSE)</f>
        <v>0</v>
      </c>
    </row>
    <row r="1410" spans="1:6" x14ac:dyDescent="0.25">
      <c r="A1410" t="str">
        <f>'Cover Page'!$A$1</f>
        <v>North Carolina Central University</v>
      </c>
      <c r="B1410" s="91" t="s">
        <v>27</v>
      </c>
      <c r="C1410" s="92" t="s">
        <v>28</v>
      </c>
      <c r="D1410" s="42" t="s">
        <v>33</v>
      </c>
      <c r="E1410" s="42" t="str">
        <f t="shared" si="21"/>
        <v>AthleticsState Appropriation, Tuition, &amp; Fees</v>
      </c>
      <c r="F1410" s="94">
        <f>VLOOKUP(E1410,'Budget Template'!$C:$G,VLOOKUP(C1410,'Fund Lookup'!$A$2:$B$5,2,FALSE),FALSE)</f>
        <v>0</v>
      </c>
    </row>
    <row r="1411" spans="1:6" x14ac:dyDescent="0.25">
      <c r="A1411" t="str">
        <f>'Cover Page'!$A$1</f>
        <v>North Carolina Central University</v>
      </c>
      <c r="B1411" s="91" t="s">
        <v>27</v>
      </c>
      <c r="C1411" s="92" t="s">
        <v>28</v>
      </c>
      <c r="D1411" s="42" t="s">
        <v>4</v>
      </c>
      <c r="E1411" s="42" t="str">
        <f t="shared" ref="E1411:E1474" si="22">B1411&amp;D1411</f>
        <v>AthleticsSales &amp; Services</v>
      </c>
      <c r="F1411" s="94">
        <f>VLOOKUP(E1411,'Budget Template'!$C:$G,VLOOKUP(C1411,'Fund Lookup'!$A$2:$B$5,2,FALSE),FALSE)</f>
        <v>0</v>
      </c>
    </row>
    <row r="1412" spans="1:6" x14ac:dyDescent="0.25">
      <c r="A1412" t="str">
        <f>'Cover Page'!$A$1</f>
        <v>North Carolina Central University</v>
      </c>
      <c r="B1412" s="91" t="s">
        <v>27</v>
      </c>
      <c r="C1412" s="92" t="s">
        <v>28</v>
      </c>
      <c r="D1412" s="42" t="s">
        <v>30</v>
      </c>
      <c r="E1412" s="42" t="str">
        <f t="shared" si="22"/>
        <v>AthleticsPatient Services</v>
      </c>
      <c r="F1412" s="94">
        <f>VLOOKUP(E1412,'Budget Template'!$C:$G,VLOOKUP(C1412,'Fund Lookup'!$A$2:$B$5,2,FALSE),FALSE)</f>
        <v>0</v>
      </c>
    </row>
    <row r="1413" spans="1:6" x14ac:dyDescent="0.25">
      <c r="A1413" t="str">
        <f>'Cover Page'!$A$1</f>
        <v>North Carolina Central University</v>
      </c>
      <c r="B1413" s="91" t="s">
        <v>27</v>
      </c>
      <c r="C1413" s="92" t="s">
        <v>28</v>
      </c>
      <c r="D1413" s="42" t="s">
        <v>5</v>
      </c>
      <c r="E1413" s="42" t="str">
        <f t="shared" si="22"/>
        <v>AthleticsContracts &amp; Grants</v>
      </c>
      <c r="F1413" s="94">
        <f>VLOOKUP(E1413,'Budget Template'!$C:$G,VLOOKUP(C1413,'Fund Lookup'!$A$2:$B$5,2,FALSE),FALSE)</f>
        <v>0</v>
      </c>
    </row>
    <row r="1414" spans="1:6" x14ac:dyDescent="0.25">
      <c r="A1414" t="str">
        <f>'Cover Page'!$A$1</f>
        <v>North Carolina Central University</v>
      </c>
      <c r="B1414" s="91" t="s">
        <v>27</v>
      </c>
      <c r="C1414" s="92" t="s">
        <v>28</v>
      </c>
      <c r="D1414" s="42" t="s">
        <v>6</v>
      </c>
      <c r="E1414" s="42" t="str">
        <f t="shared" si="22"/>
        <v>AthleticsGifts &amp; Investments</v>
      </c>
      <c r="F1414" s="94">
        <f>VLOOKUP(E1414,'Budget Template'!$C:$G,VLOOKUP(C1414,'Fund Lookup'!$A$2:$B$5,2,FALSE),FALSE)</f>
        <v>0</v>
      </c>
    </row>
    <row r="1415" spans="1:6" x14ac:dyDescent="0.25">
      <c r="A1415" t="str">
        <f>'Cover Page'!$A$1</f>
        <v>North Carolina Central University</v>
      </c>
      <c r="B1415" s="91" t="s">
        <v>27</v>
      </c>
      <c r="C1415" s="92" t="s">
        <v>28</v>
      </c>
      <c r="D1415" s="42" t="s">
        <v>7</v>
      </c>
      <c r="E1415" s="42" t="str">
        <f t="shared" si="22"/>
        <v>AthleticsOther Revenues</v>
      </c>
      <c r="F1415" s="94">
        <f>VLOOKUP(E1415,'Budget Template'!$C:$G,VLOOKUP(C1415,'Fund Lookup'!$A$2:$B$5,2,FALSE),FALSE)</f>
        <v>0</v>
      </c>
    </row>
    <row r="1416" spans="1:6" x14ac:dyDescent="0.25">
      <c r="A1416" t="str">
        <f>'Cover Page'!$A$1</f>
        <v>North Carolina Central University</v>
      </c>
      <c r="B1416" s="91" t="s">
        <v>27</v>
      </c>
      <c r="C1416" s="92" t="s">
        <v>28</v>
      </c>
      <c r="D1416" s="42" t="s">
        <v>10</v>
      </c>
      <c r="E1416" s="42" t="str">
        <f t="shared" si="22"/>
        <v>AthleticsSalaries and Wages</v>
      </c>
      <c r="F1416" s="94">
        <f>VLOOKUP(E1416,'Budget Template'!$C:$G,VLOOKUP(C1416,'Fund Lookup'!$A$2:$B$5,2,FALSE),FALSE)</f>
        <v>0</v>
      </c>
    </row>
    <row r="1417" spans="1:6" x14ac:dyDescent="0.25">
      <c r="A1417" t="str">
        <f>'Cover Page'!$A$1</f>
        <v>North Carolina Central University</v>
      </c>
      <c r="B1417" s="91" t="s">
        <v>27</v>
      </c>
      <c r="C1417" s="92" t="s">
        <v>28</v>
      </c>
      <c r="D1417" s="42" t="s">
        <v>11</v>
      </c>
      <c r="E1417" s="42" t="str">
        <f t="shared" si="22"/>
        <v>AthleticsStaff Benefits</v>
      </c>
      <c r="F1417" s="94">
        <f>VLOOKUP(E1417,'Budget Template'!$C:$G,VLOOKUP(C1417,'Fund Lookup'!$A$2:$B$5,2,FALSE),FALSE)</f>
        <v>0</v>
      </c>
    </row>
    <row r="1418" spans="1:6" x14ac:dyDescent="0.25">
      <c r="A1418" t="str">
        <f>'Cover Page'!$A$1</f>
        <v>North Carolina Central University</v>
      </c>
      <c r="B1418" s="91" t="s">
        <v>27</v>
      </c>
      <c r="C1418" s="92" t="s">
        <v>28</v>
      </c>
      <c r="D1418" s="42" t="s">
        <v>92</v>
      </c>
      <c r="E1418" s="42" t="str">
        <f t="shared" si="22"/>
        <v>AthleticsServices, Supplies, Materials, &amp; Equip.</v>
      </c>
      <c r="F1418" s="94">
        <f>VLOOKUP(E1418,'Budget Template'!$C:$G,VLOOKUP(C1418,'Fund Lookup'!$A$2:$B$5,2,FALSE),FALSE)</f>
        <v>0</v>
      </c>
    </row>
    <row r="1419" spans="1:6" x14ac:dyDescent="0.25">
      <c r="A1419" t="str">
        <f>'Cover Page'!$A$1</f>
        <v>North Carolina Central University</v>
      </c>
      <c r="B1419" s="91" t="s">
        <v>27</v>
      </c>
      <c r="C1419" s="92" t="s">
        <v>28</v>
      </c>
      <c r="D1419" s="42" t="s">
        <v>13</v>
      </c>
      <c r="E1419" s="42" t="str">
        <f t="shared" si="22"/>
        <v>AthleticsScholarships &amp; Fellowships</v>
      </c>
      <c r="F1419" s="94">
        <f>VLOOKUP(E1419,'Budget Template'!$C:$G,VLOOKUP(C1419,'Fund Lookup'!$A$2:$B$5,2,FALSE),FALSE)</f>
        <v>0</v>
      </c>
    </row>
    <row r="1420" spans="1:6" x14ac:dyDescent="0.25">
      <c r="A1420" t="str">
        <f>'Cover Page'!$A$1</f>
        <v>North Carolina Central University</v>
      </c>
      <c r="B1420" s="91" t="s">
        <v>27</v>
      </c>
      <c r="C1420" s="92" t="s">
        <v>28</v>
      </c>
      <c r="D1420" s="42" t="s">
        <v>29</v>
      </c>
      <c r="E1420" s="42" t="str">
        <f t="shared" si="22"/>
        <v>AthleticsDebt Service</v>
      </c>
      <c r="F1420" s="94">
        <f>VLOOKUP(E1420,'Budget Template'!$C:$G,VLOOKUP(C1420,'Fund Lookup'!$A$2:$B$5,2,FALSE),FALSE)</f>
        <v>0</v>
      </c>
    </row>
    <row r="1421" spans="1:6" x14ac:dyDescent="0.25">
      <c r="A1421" t="str">
        <f>'Cover Page'!$A$1</f>
        <v>North Carolina Central University</v>
      </c>
      <c r="B1421" s="91" t="s">
        <v>27</v>
      </c>
      <c r="C1421" s="92" t="s">
        <v>28</v>
      </c>
      <c r="D1421" s="42" t="s">
        <v>12</v>
      </c>
      <c r="E1421" s="42" t="str">
        <f t="shared" si="22"/>
        <v>AthleticsUtilities</v>
      </c>
      <c r="F1421" s="94">
        <f>VLOOKUP(E1421,'Budget Template'!$C:$G,VLOOKUP(C1421,'Fund Lookup'!$A$2:$B$5,2,FALSE),FALSE)</f>
        <v>0</v>
      </c>
    </row>
    <row r="1422" spans="1:6" x14ac:dyDescent="0.25">
      <c r="A1422" t="str">
        <f>'Cover Page'!$A$1</f>
        <v>North Carolina Central University</v>
      </c>
      <c r="B1422" s="91" t="s">
        <v>27</v>
      </c>
      <c r="C1422" s="92" t="s">
        <v>28</v>
      </c>
      <c r="D1422" s="42" t="s">
        <v>14</v>
      </c>
      <c r="E1422" s="42" t="str">
        <f t="shared" si="22"/>
        <v>AthleticsOther Expenses</v>
      </c>
      <c r="F1422" s="94">
        <f>VLOOKUP(E1422,'Budget Template'!$C:$G,VLOOKUP(C1422,'Fund Lookup'!$A$2:$B$5,2,FALSE),FALSE)</f>
        <v>0</v>
      </c>
    </row>
    <row r="1423" spans="1:6" x14ac:dyDescent="0.25">
      <c r="A1423" t="str">
        <f>'Cover Page'!$A$1</f>
        <v>North Carolina Central University</v>
      </c>
      <c r="B1423" s="91" t="s">
        <v>27</v>
      </c>
      <c r="C1423" s="92" t="s">
        <v>28</v>
      </c>
      <c r="D1423" s="42" t="s">
        <v>35</v>
      </c>
      <c r="E1423" s="42" t="str">
        <f t="shared" si="22"/>
        <v>AthleticsTransfers In</v>
      </c>
      <c r="F1423" s="94">
        <f>VLOOKUP(E1423,'Budget Template'!$C:$G,VLOOKUP(C1423,'Fund Lookup'!$A$2:$B$5,2,FALSE),FALSE)</f>
        <v>0</v>
      </c>
    </row>
    <row r="1424" spans="1:6" x14ac:dyDescent="0.25">
      <c r="A1424" t="str">
        <f>'Cover Page'!$A$1</f>
        <v>North Carolina Central University</v>
      </c>
      <c r="B1424" s="91" t="s">
        <v>27</v>
      </c>
      <c r="C1424" s="92" t="s">
        <v>28</v>
      </c>
      <c r="D1424" s="42" t="s">
        <v>93</v>
      </c>
      <c r="E1424" s="42" t="str">
        <f t="shared" si="22"/>
        <v>AthleticsTransfers Out to Capital</v>
      </c>
      <c r="F1424" s="94">
        <f>VLOOKUP(E1424,'Budget Template'!$C:$G,VLOOKUP(C1424,'Fund Lookup'!$A$2:$B$5,2,FALSE),FALSE)</f>
        <v>0</v>
      </c>
    </row>
    <row r="1425" spans="1:6" x14ac:dyDescent="0.25">
      <c r="A1425" t="str">
        <f>'Cover Page'!$A$1</f>
        <v>North Carolina Central University</v>
      </c>
      <c r="B1425" s="91" t="s">
        <v>27</v>
      </c>
      <c r="C1425" s="92" t="s">
        <v>28</v>
      </c>
      <c r="D1425" s="42" t="s">
        <v>94</v>
      </c>
      <c r="E1425" s="42" t="str">
        <f t="shared" si="22"/>
        <v>AthleticsTransfers Out (Other)</v>
      </c>
      <c r="F1425" s="94">
        <f>VLOOKUP(E1425,'Budget Template'!$C:$G,VLOOKUP(C1425,'Fund Lookup'!$A$2:$B$5,2,FALSE),FALSE)</f>
        <v>0</v>
      </c>
    </row>
    <row r="1426" spans="1:6" x14ac:dyDescent="0.25">
      <c r="A1426" t="str">
        <f>'Cover Page'!$A$1</f>
        <v>North Carolina Central University</v>
      </c>
      <c r="B1426" s="91" t="s">
        <v>40</v>
      </c>
      <c r="C1426" s="92" t="s">
        <v>0</v>
      </c>
      <c r="D1426" s="91" t="s">
        <v>37</v>
      </c>
      <c r="E1426" s="42" t="str">
        <f t="shared" si="22"/>
        <v>Student HealthBeginning Fund Balance</v>
      </c>
      <c r="F1426" s="94">
        <f>VLOOKUP(E1426,'Budget Template'!$C:$G,VLOOKUP(C1426,'Fund Lookup'!$A$2:$B$5,2,FALSE),FALSE)</f>
        <v>0</v>
      </c>
    </row>
    <row r="1427" spans="1:6" x14ac:dyDescent="0.25">
      <c r="A1427" t="str">
        <f>'Cover Page'!$A$1</f>
        <v>North Carolina Central University</v>
      </c>
      <c r="B1427" s="91" t="s">
        <v>40</v>
      </c>
      <c r="C1427" s="92" t="s">
        <v>0</v>
      </c>
      <c r="D1427" s="42" t="s">
        <v>33</v>
      </c>
      <c r="E1427" s="42" t="str">
        <f t="shared" si="22"/>
        <v>Student HealthState Appropriation, Tuition, &amp; Fees</v>
      </c>
      <c r="F1427" s="94">
        <f>VLOOKUP(E1427,'Budget Template'!$C:$G,VLOOKUP(C1427,'Fund Lookup'!$A$2:$B$5,2,FALSE),FALSE)</f>
        <v>0</v>
      </c>
    </row>
    <row r="1428" spans="1:6" x14ac:dyDescent="0.25">
      <c r="A1428" t="str">
        <f>'Cover Page'!$A$1</f>
        <v>North Carolina Central University</v>
      </c>
      <c r="B1428" s="91" t="s">
        <v>40</v>
      </c>
      <c r="C1428" s="92" t="s">
        <v>0</v>
      </c>
      <c r="D1428" s="42" t="s">
        <v>4</v>
      </c>
      <c r="E1428" s="42" t="str">
        <f t="shared" si="22"/>
        <v>Student HealthSales &amp; Services</v>
      </c>
      <c r="F1428" s="94">
        <f>VLOOKUP(E1428,'Budget Template'!$C:$G,VLOOKUP(C1428,'Fund Lookup'!$A$2:$B$5,2,FALSE),FALSE)</f>
        <v>0</v>
      </c>
    </row>
    <row r="1429" spans="1:6" x14ac:dyDescent="0.25">
      <c r="A1429" t="str">
        <f>'Cover Page'!$A$1</f>
        <v>North Carolina Central University</v>
      </c>
      <c r="B1429" s="91" t="s">
        <v>40</v>
      </c>
      <c r="C1429" s="92" t="s">
        <v>0</v>
      </c>
      <c r="D1429" s="42" t="s">
        <v>30</v>
      </c>
      <c r="E1429" s="42" t="str">
        <f t="shared" si="22"/>
        <v>Student HealthPatient Services</v>
      </c>
      <c r="F1429" s="94">
        <f>VLOOKUP(E1429,'Budget Template'!$C:$G,VLOOKUP(C1429,'Fund Lookup'!$A$2:$B$5,2,FALSE),FALSE)</f>
        <v>0</v>
      </c>
    </row>
    <row r="1430" spans="1:6" x14ac:dyDescent="0.25">
      <c r="A1430" t="str">
        <f>'Cover Page'!$A$1</f>
        <v>North Carolina Central University</v>
      </c>
      <c r="B1430" s="91" t="s">
        <v>40</v>
      </c>
      <c r="C1430" s="92" t="s">
        <v>0</v>
      </c>
      <c r="D1430" s="42" t="s">
        <v>5</v>
      </c>
      <c r="E1430" s="42" t="str">
        <f t="shared" si="22"/>
        <v>Student HealthContracts &amp; Grants</v>
      </c>
      <c r="F1430" s="94">
        <f>VLOOKUP(E1430,'Budget Template'!$C:$G,VLOOKUP(C1430,'Fund Lookup'!$A$2:$B$5,2,FALSE),FALSE)</f>
        <v>0</v>
      </c>
    </row>
    <row r="1431" spans="1:6" x14ac:dyDescent="0.25">
      <c r="A1431" t="str">
        <f>'Cover Page'!$A$1</f>
        <v>North Carolina Central University</v>
      </c>
      <c r="B1431" s="91" t="s">
        <v>40</v>
      </c>
      <c r="C1431" s="92" t="s">
        <v>0</v>
      </c>
      <c r="D1431" s="42" t="s">
        <v>6</v>
      </c>
      <c r="E1431" s="42" t="str">
        <f t="shared" si="22"/>
        <v>Student HealthGifts &amp; Investments</v>
      </c>
      <c r="F1431" s="94">
        <f>VLOOKUP(E1431,'Budget Template'!$C:$G,VLOOKUP(C1431,'Fund Lookup'!$A$2:$B$5,2,FALSE),FALSE)</f>
        <v>0</v>
      </c>
    </row>
    <row r="1432" spans="1:6" x14ac:dyDescent="0.25">
      <c r="A1432" t="str">
        <f>'Cover Page'!$A$1</f>
        <v>North Carolina Central University</v>
      </c>
      <c r="B1432" s="91" t="s">
        <v>40</v>
      </c>
      <c r="C1432" s="92" t="s">
        <v>0</v>
      </c>
      <c r="D1432" s="42" t="s">
        <v>7</v>
      </c>
      <c r="E1432" s="42" t="str">
        <f t="shared" si="22"/>
        <v>Student HealthOther Revenues</v>
      </c>
      <c r="F1432" s="94">
        <f>VLOOKUP(E1432,'Budget Template'!$C:$G,VLOOKUP(C1432,'Fund Lookup'!$A$2:$B$5,2,FALSE),FALSE)</f>
        <v>0</v>
      </c>
    </row>
    <row r="1433" spans="1:6" x14ac:dyDescent="0.25">
      <c r="A1433" t="str">
        <f>'Cover Page'!$A$1</f>
        <v>North Carolina Central University</v>
      </c>
      <c r="B1433" s="91" t="s">
        <v>40</v>
      </c>
      <c r="C1433" s="92" t="s">
        <v>0</v>
      </c>
      <c r="D1433" s="42" t="s">
        <v>10</v>
      </c>
      <c r="E1433" s="42" t="str">
        <f t="shared" si="22"/>
        <v>Student HealthSalaries and Wages</v>
      </c>
      <c r="F1433" s="94">
        <f>VLOOKUP(E1433,'Budget Template'!$C:$G,VLOOKUP(C1433,'Fund Lookup'!$A$2:$B$5,2,FALSE),FALSE)</f>
        <v>0</v>
      </c>
    </row>
    <row r="1434" spans="1:6" x14ac:dyDescent="0.25">
      <c r="A1434" t="str">
        <f>'Cover Page'!$A$1</f>
        <v>North Carolina Central University</v>
      </c>
      <c r="B1434" s="91" t="s">
        <v>40</v>
      </c>
      <c r="C1434" s="92" t="s">
        <v>0</v>
      </c>
      <c r="D1434" s="42" t="s">
        <v>11</v>
      </c>
      <c r="E1434" s="42" t="str">
        <f t="shared" si="22"/>
        <v>Student HealthStaff Benefits</v>
      </c>
      <c r="F1434" s="94">
        <f>VLOOKUP(E1434,'Budget Template'!$C:$G,VLOOKUP(C1434,'Fund Lookup'!$A$2:$B$5,2,FALSE),FALSE)</f>
        <v>0</v>
      </c>
    </row>
    <row r="1435" spans="1:6" x14ac:dyDescent="0.25">
      <c r="A1435" t="str">
        <f>'Cover Page'!$A$1</f>
        <v>North Carolina Central University</v>
      </c>
      <c r="B1435" s="91" t="s">
        <v>40</v>
      </c>
      <c r="C1435" s="92" t="s">
        <v>0</v>
      </c>
      <c r="D1435" s="42" t="s">
        <v>92</v>
      </c>
      <c r="E1435" s="42" t="str">
        <f t="shared" si="22"/>
        <v>Student HealthServices, Supplies, Materials, &amp; Equip.</v>
      </c>
      <c r="F1435" s="94">
        <f>VLOOKUP(E1435,'Budget Template'!$C:$G,VLOOKUP(C1435,'Fund Lookup'!$A$2:$B$5,2,FALSE),FALSE)</f>
        <v>0</v>
      </c>
    </row>
    <row r="1436" spans="1:6" x14ac:dyDescent="0.25">
      <c r="A1436" t="str">
        <f>'Cover Page'!$A$1</f>
        <v>North Carolina Central University</v>
      </c>
      <c r="B1436" s="91" t="s">
        <v>40</v>
      </c>
      <c r="C1436" s="92" t="s">
        <v>0</v>
      </c>
      <c r="D1436" s="42" t="s">
        <v>13</v>
      </c>
      <c r="E1436" s="42" t="str">
        <f t="shared" si="22"/>
        <v>Student HealthScholarships &amp; Fellowships</v>
      </c>
      <c r="F1436" s="94">
        <f>VLOOKUP(E1436,'Budget Template'!$C:$G,VLOOKUP(C1436,'Fund Lookup'!$A$2:$B$5,2,FALSE),FALSE)</f>
        <v>0</v>
      </c>
    </row>
    <row r="1437" spans="1:6" x14ac:dyDescent="0.25">
      <c r="A1437" t="str">
        <f>'Cover Page'!$A$1</f>
        <v>North Carolina Central University</v>
      </c>
      <c r="B1437" s="91" t="s">
        <v>40</v>
      </c>
      <c r="C1437" s="92" t="s">
        <v>0</v>
      </c>
      <c r="D1437" s="42" t="s">
        <v>29</v>
      </c>
      <c r="E1437" s="42" t="str">
        <f t="shared" si="22"/>
        <v>Student HealthDebt Service</v>
      </c>
      <c r="F1437" s="94">
        <f>VLOOKUP(E1437,'Budget Template'!$C:$G,VLOOKUP(C1437,'Fund Lookup'!$A$2:$B$5,2,FALSE),FALSE)</f>
        <v>0</v>
      </c>
    </row>
    <row r="1438" spans="1:6" x14ac:dyDescent="0.25">
      <c r="A1438" t="str">
        <f>'Cover Page'!$A$1</f>
        <v>North Carolina Central University</v>
      </c>
      <c r="B1438" s="91" t="s">
        <v>40</v>
      </c>
      <c r="C1438" s="92" t="s">
        <v>0</v>
      </c>
      <c r="D1438" s="42" t="s">
        <v>12</v>
      </c>
      <c r="E1438" s="42" t="str">
        <f t="shared" si="22"/>
        <v>Student HealthUtilities</v>
      </c>
      <c r="F1438" s="94">
        <f>VLOOKUP(E1438,'Budget Template'!$C:$G,VLOOKUP(C1438,'Fund Lookup'!$A$2:$B$5,2,FALSE),FALSE)</f>
        <v>0</v>
      </c>
    </row>
    <row r="1439" spans="1:6" x14ac:dyDescent="0.25">
      <c r="A1439" t="str">
        <f>'Cover Page'!$A$1</f>
        <v>North Carolina Central University</v>
      </c>
      <c r="B1439" s="91" t="s">
        <v>40</v>
      </c>
      <c r="C1439" s="92" t="s">
        <v>0</v>
      </c>
      <c r="D1439" s="42" t="s">
        <v>14</v>
      </c>
      <c r="E1439" s="42" t="str">
        <f t="shared" si="22"/>
        <v>Student HealthOther Expenses</v>
      </c>
      <c r="F1439" s="94">
        <f>VLOOKUP(E1439,'Budget Template'!$C:$G,VLOOKUP(C1439,'Fund Lookup'!$A$2:$B$5,2,FALSE),FALSE)</f>
        <v>0</v>
      </c>
    </row>
    <row r="1440" spans="1:6" x14ac:dyDescent="0.25">
      <c r="A1440" t="str">
        <f>'Cover Page'!$A$1</f>
        <v>North Carolina Central University</v>
      </c>
      <c r="B1440" s="91" t="s">
        <v>40</v>
      </c>
      <c r="C1440" s="92" t="s">
        <v>0</v>
      </c>
      <c r="D1440" s="42" t="s">
        <v>35</v>
      </c>
      <c r="E1440" s="42" t="str">
        <f t="shared" si="22"/>
        <v>Student HealthTransfers In</v>
      </c>
      <c r="F1440" s="94">
        <f>VLOOKUP(E1440,'Budget Template'!$C:$G,VLOOKUP(C1440,'Fund Lookup'!$A$2:$B$5,2,FALSE),FALSE)</f>
        <v>0</v>
      </c>
    </row>
    <row r="1441" spans="1:6" x14ac:dyDescent="0.25">
      <c r="A1441" t="str">
        <f>'Cover Page'!$A$1</f>
        <v>North Carolina Central University</v>
      </c>
      <c r="B1441" s="91" t="s">
        <v>40</v>
      </c>
      <c r="C1441" s="92" t="s">
        <v>0</v>
      </c>
      <c r="D1441" s="42" t="s">
        <v>93</v>
      </c>
      <c r="E1441" s="42" t="str">
        <f t="shared" si="22"/>
        <v>Student HealthTransfers Out to Capital</v>
      </c>
      <c r="F1441" s="94">
        <f>VLOOKUP(E1441,'Budget Template'!$C:$G,VLOOKUP(C1441,'Fund Lookup'!$A$2:$B$5,2,FALSE),FALSE)</f>
        <v>0</v>
      </c>
    </row>
    <row r="1442" spans="1:6" x14ac:dyDescent="0.25">
      <c r="A1442" t="str">
        <f>'Cover Page'!$A$1</f>
        <v>North Carolina Central University</v>
      </c>
      <c r="B1442" s="91" t="s">
        <v>40</v>
      </c>
      <c r="C1442" s="92" t="s">
        <v>0</v>
      </c>
      <c r="D1442" s="42" t="s">
        <v>94</v>
      </c>
      <c r="E1442" s="42" t="str">
        <f t="shared" si="22"/>
        <v>Student HealthTransfers Out (Other)</v>
      </c>
      <c r="F1442" s="94">
        <f>VLOOKUP(E1442,'Budget Template'!$C:$G,VLOOKUP(C1442,'Fund Lookup'!$A$2:$B$5,2,FALSE),FALSE)</f>
        <v>0</v>
      </c>
    </row>
    <row r="1443" spans="1:6" ht="30" x14ac:dyDescent="0.25">
      <c r="A1443" t="str">
        <f>'Cover Page'!$A$1</f>
        <v>North Carolina Central University</v>
      </c>
      <c r="B1443" s="91" t="s">
        <v>40</v>
      </c>
      <c r="C1443" s="92" t="s">
        <v>32</v>
      </c>
      <c r="D1443" s="91" t="s">
        <v>37</v>
      </c>
      <c r="E1443" s="42" t="str">
        <f t="shared" si="22"/>
        <v>Student HealthBeginning Fund Balance</v>
      </c>
      <c r="F1443" s="94">
        <f>VLOOKUP(E1443,'Budget Template'!$C:$G,VLOOKUP(C1443,'Fund Lookup'!$A$2:$B$5,2,FALSE),FALSE)</f>
        <v>0</v>
      </c>
    </row>
    <row r="1444" spans="1:6" ht="30" x14ac:dyDescent="0.25">
      <c r="A1444" t="str">
        <f>'Cover Page'!$A$1</f>
        <v>North Carolina Central University</v>
      </c>
      <c r="B1444" s="91" t="s">
        <v>40</v>
      </c>
      <c r="C1444" s="92" t="s">
        <v>32</v>
      </c>
      <c r="D1444" s="42" t="s">
        <v>33</v>
      </c>
      <c r="E1444" s="42" t="str">
        <f t="shared" si="22"/>
        <v>Student HealthState Appropriation, Tuition, &amp; Fees</v>
      </c>
      <c r="F1444" s="94">
        <f>VLOOKUP(E1444,'Budget Template'!$C:$G,VLOOKUP(C1444,'Fund Lookup'!$A$2:$B$5,2,FALSE),FALSE)</f>
        <v>2051622</v>
      </c>
    </row>
    <row r="1445" spans="1:6" ht="30" x14ac:dyDescent="0.25">
      <c r="A1445" t="str">
        <f>'Cover Page'!$A$1</f>
        <v>North Carolina Central University</v>
      </c>
      <c r="B1445" s="91" t="s">
        <v>40</v>
      </c>
      <c r="C1445" s="92" t="s">
        <v>32</v>
      </c>
      <c r="D1445" s="42" t="s">
        <v>4</v>
      </c>
      <c r="E1445" s="42" t="str">
        <f t="shared" si="22"/>
        <v>Student HealthSales &amp; Services</v>
      </c>
      <c r="F1445" s="94">
        <f>VLOOKUP(E1445,'Budget Template'!$C:$G,VLOOKUP(C1445,'Fund Lookup'!$A$2:$B$5,2,FALSE),FALSE)</f>
        <v>612600</v>
      </c>
    </row>
    <row r="1446" spans="1:6" ht="30" x14ac:dyDescent="0.25">
      <c r="A1446" t="str">
        <f>'Cover Page'!$A$1</f>
        <v>North Carolina Central University</v>
      </c>
      <c r="B1446" s="91" t="s">
        <v>40</v>
      </c>
      <c r="C1446" s="92" t="s">
        <v>32</v>
      </c>
      <c r="D1446" s="42" t="s">
        <v>30</v>
      </c>
      <c r="E1446" s="42" t="str">
        <f t="shared" si="22"/>
        <v>Student HealthPatient Services</v>
      </c>
      <c r="F1446" s="94">
        <f>VLOOKUP(E1446,'Budget Template'!$C:$G,VLOOKUP(C1446,'Fund Lookup'!$A$2:$B$5,2,FALSE),FALSE)</f>
        <v>0</v>
      </c>
    </row>
    <row r="1447" spans="1:6" ht="30" x14ac:dyDescent="0.25">
      <c r="A1447" t="str">
        <f>'Cover Page'!$A$1</f>
        <v>North Carolina Central University</v>
      </c>
      <c r="B1447" s="91" t="s">
        <v>40</v>
      </c>
      <c r="C1447" s="92" t="s">
        <v>32</v>
      </c>
      <c r="D1447" s="42" t="s">
        <v>5</v>
      </c>
      <c r="E1447" s="42" t="str">
        <f t="shared" si="22"/>
        <v>Student HealthContracts &amp; Grants</v>
      </c>
      <c r="F1447" s="94">
        <f>VLOOKUP(E1447,'Budget Template'!$C:$G,VLOOKUP(C1447,'Fund Lookup'!$A$2:$B$5,2,FALSE),FALSE)</f>
        <v>0</v>
      </c>
    </row>
    <row r="1448" spans="1:6" ht="30" x14ac:dyDescent="0.25">
      <c r="A1448" t="str">
        <f>'Cover Page'!$A$1</f>
        <v>North Carolina Central University</v>
      </c>
      <c r="B1448" s="91" t="s">
        <v>40</v>
      </c>
      <c r="C1448" s="92" t="s">
        <v>32</v>
      </c>
      <c r="D1448" s="42" t="s">
        <v>6</v>
      </c>
      <c r="E1448" s="42" t="str">
        <f t="shared" si="22"/>
        <v>Student HealthGifts &amp; Investments</v>
      </c>
      <c r="F1448" s="94">
        <f>VLOOKUP(E1448,'Budget Template'!$C:$G,VLOOKUP(C1448,'Fund Lookup'!$A$2:$B$5,2,FALSE),FALSE)</f>
        <v>0</v>
      </c>
    </row>
    <row r="1449" spans="1:6" ht="30" x14ac:dyDescent="0.25">
      <c r="A1449" t="str">
        <f>'Cover Page'!$A$1</f>
        <v>North Carolina Central University</v>
      </c>
      <c r="B1449" s="91" t="s">
        <v>40</v>
      </c>
      <c r="C1449" s="92" t="s">
        <v>32</v>
      </c>
      <c r="D1449" s="42" t="s">
        <v>7</v>
      </c>
      <c r="E1449" s="42" t="str">
        <f t="shared" si="22"/>
        <v>Student HealthOther Revenues</v>
      </c>
      <c r="F1449" s="94">
        <f>VLOOKUP(E1449,'Budget Template'!$C:$G,VLOOKUP(C1449,'Fund Lookup'!$A$2:$B$5,2,FALSE),FALSE)</f>
        <v>0</v>
      </c>
    </row>
    <row r="1450" spans="1:6" ht="30" x14ac:dyDescent="0.25">
      <c r="A1450" t="str">
        <f>'Cover Page'!$A$1</f>
        <v>North Carolina Central University</v>
      </c>
      <c r="B1450" s="91" t="s">
        <v>40</v>
      </c>
      <c r="C1450" s="92" t="s">
        <v>32</v>
      </c>
      <c r="D1450" s="42" t="s">
        <v>10</v>
      </c>
      <c r="E1450" s="42" t="str">
        <f t="shared" si="22"/>
        <v>Student HealthSalaries and Wages</v>
      </c>
      <c r="F1450" s="94">
        <f>VLOOKUP(E1450,'Budget Template'!$C:$G,VLOOKUP(C1450,'Fund Lookup'!$A$2:$B$5,2,FALSE),FALSE)</f>
        <v>1822904</v>
      </c>
    </row>
    <row r="1451" spans="1:6" ht="30" x14ac:dyDescent="0.25">
      <c r="A1451" t="str">
        <f>'Cover Page'!$A$1</f>
        <v>North Carolina Central University</v>
      </c>
      <c r="B1451" s="91" t="s">
        <v>40</v>
      </c>
      <c r="C1451" s="92" t="s">
        <v>32</v>
      </c>
      <c r="D1451" s="42" t="s">
        <v>11</v>
      </c>
      <c r="E1451" s="42" t="str">
        <f t="shared" si="22"/>
        <v>Student HealthStaff Benefits</v>
      </c>
      <c r="F1451" s="94">
        <f>VLOOKUP(E1451,'Budget Template'!$C:$G,VLOOKUP(C1451,'Fund Lookup'!$A$2:$B$5,2,FALSE),FALSE)</f>
        <v>748138</v>
      </c>
    </row>
    <row r="1452" spans="1:6" ht="30" x14ac:dyDescent="0.25">
      <c r="A1452" t="str">
        <f>'Cover Page'!$A$1</f>
        <v>North Carolina Central University</v>
      </c>
      <c r="B1452" s="91" t="s">
        <v>40</v>
      </c>
      <c r="C1452" s="92" t="s">
        <v>32</v>
      </c>
      <c r="D1452" s="42" t="s">
        <v>92</v>
      </c>
      <c r="E1452" s="42" t="str">
        <f t="shared" si="22"/>
        <v>Student HealthServices, Supplies, Materials, &amp; Equip.</v>
      </c>
      <c r="F1452" s="94">
        <f>VLOOKUP(E1452,'Budget Template'!$C:$G,VLOOKUP(C1452,'Fund Lookup'!$A$2:$B$5,2,FALSE),FALSE)</f>
        <v>80680</v>
      </c>
    </row>
    <row r="1453" spans="1:6" ht="30" x14ac:dyDescent="0.25">
      <c r="A1453" t="str">
        <f>'Cover Page'!$A$1</f>
        <v>North Carolina Central University</v>
      </c>
      <c r="B1453" s="91" t="s">
        <v>40</v>
      </c>
      <c r="C1453" s="92" t="s">
        <v>32</v>
      </c>
      <c r="D1453" s="42" t="s">
        <v>13</v>
      </c>
      <c r="E1453" s="42" t="str">
        <f t="shared" si="22"/>
        <v>Student HealthScholarships &amp; Fellowships</v>
      </c>
      <c r="F1453" s="94">
        <f>VLOOKUP(E1453,'Budget Template'!$C:$G,VLOOKUP(C1453,'Fund Lookup'!$A$2:$B$5,2,FALSE),FALSE)</f>
        <v>0</v>
      </c>
    </row>
    <row r="1454" spans="1:6" ht="30" x14ac:dyDescent="0.25">
      <c r="A1454" t="str">
        <f>'Cover Page'!$A$1</f>
        <v>North Carolina Central University</v>
      </c>
      <c r="B1454" s="91" t="s">
        <v>40</v>
      </c>
      <c r="C1454" s="92" t="s">
        <v>32</v>
      </c>
      <c r="D1454" s="42" t="s">
        <v>29</v>
      </c>
      <c r="E1454" s="42" t="str">
        <f t="shared" si="22"/>
        <v>Student HealthDebt Service</v>
      </c>
      <c r="F1454" s="94">
        <f>VLOOKUP(E1454,'Budget Template'!$C:$G,VLOOKUP(C1454,'Fund Lookup'!$A$2:$B$5,2,FALSE),FALSE)</f>
        <v>0</v>
      </c>
    </row>
    <row r="1455" spans="1:6" ht="30" x14ac:dyDescent="0.25">
      <c r="A1455" t="str">
        <f>'Cover Page'!$A$1</f>
        <v>North Carolina Central University</v>
      </c>
      <c r="B1455" s="91" t="s">
        <v>40</v>
      </c>
      <c r="C1455" s="92" t="s">
        <v>32</v>
      </c>
      <c r="D1455" s="42" t="s">
        <v>12</v>
      </c>
      <c r="E1455" s="42" t="str">
        <f t="shared" si="22"/>
        <v>Student HealthUtilities</v>
      </c>
      <c r="F1455" s="94">
        <f>VLOOKUP(E1455,'Budget Template'!$C:$G,VLOOKUP(C1455,'Fund Lookup'!$A$2:$B$5,2,FALSE),FALSE)</f>
        <v>0</v>
      </c>
    </row>
    <row r="1456" spans="1:6" ht="30" x14ac:dyDescent="0.25">
      <c r="A1456" t="str">
        <f>'Cover Page'!$A$1</f>
        <v>North Carolina Central University</v>
      </c>
      <c r="B1456" s="91" t="s">
        <v>40</v>
      </c>
      <c r="C1456" s="92" t="s">
        <v>32</v>
      </c>
      <c r="D1456" s="42" t="s">
        <v>14</v>
      </c>
      <c r="E1456" s="42" t="str">
        <f t="shared" si="22"/>
        <v>Student HealthOther Expenses</v>
      </c>
      <c r="F1456" s="94">
        <f>VLOOKUP(E1456,'Budget Template'!$C:$G,VLOOKUP(C1456,'Fund Lookup'!$A$2:$B$5,2,FALSE),FALSE)</f>
        <v>12500</v>
      </c>
    </row>
    <row r="1457" spans="1:6" ht="30" x14ac:dyDescent="0.25">
      <c r="A1457" t="str">
        <f>'Cover Page'!$A$1</f>
        <v>North Carolina Central University</v>
      </c>
      <c r="B1457" s="91" t="s">
        <v>40</v>
      </c>
      <c r="C1457" s="92" t="s">
        <v>32</v>
      </c>
      <c r="D1457" s="42" t="s">
        <v>35</v>
      </c>
      <c r="E1457" s="42" t="str">
        <f t="shared" si="22"/>
        <v>Student HealthTransfers In</v>
      </c>
      <c r="F1457" s="94">
        <f>VLOOKUP(E1457,'Budget Template'!$C:$G,VLOOKUP(C1457,'Fund Lookup'!$A$2:$B$5,2,FALSE),FALSE)</f>
        <v>0</v>
      </c>
    </row>
    <row r="1458" spans="1:6" ht="30" x14ac:dyDescent="0.25">
      <c r="A1458" t="str">
        <f>'Cover Page'!$A$1</f>
        <v>North Carolina Central University</v>
      </c>
      <c r="B1458" s="91" t="s">
        <v>40</v>
      </c>
      <c r="C1458" s="92" t="s">
        <v>32</v>
      </c>
      <c r="D1458" s="42" t="s">
        <v>93</v>
      </c>
      <c r="E1458" s="42" t="str">
        <f t="shared" si="22"/>
        <v>Student HealthTransfers Out to Capital</v>
      </c>
      <c r="F1458" s="94">
        <f>VLOOKUP(E1458,'Budget Template'!$C:$G,VLOOKUP(C1458,'Fund Lookup'!$A$2:$B$5,2,FALSE),FALSE)</f>
        <v>0</v>
      </c>
    </row>
    <row r="1459" spans="1:6" ht="30" x14ac:dyDescent="0.25">
      <c r="A1459" t="str">
        <f>'Cover Page'!$A$1</f>
        <v>North Carolina Central University</v>
      </c>
      <c r="B1459" s="91" t="s">
        <v>40</v>
      </c>
      <c r="C1459" s="92" t="s">
        <v>32</v>
      </c>
      <c r="D1459" s="42" t="s">
        <v>94</v>
      </c>
      <c r="E1459" s="42" t="str">
        <f t="shared" si="22"/>
        <v>Student HealthTransfers Out (Other)</v>
      </c>
      <c r="F1459" s="94">
        <f>VLOOKUP(E1459,'Budget Template'!$C:$G,VLOOKUP(C1459,'Fund Lookup'!$A$2:$B$5,2,FALSE),FALSE)</f>
        <v>0</v>
      </c>
    </row>
    <row r="1460" spans="1:6" x14ac:dyDescent="0.25">
      <c r="A1460" t="str">
        <f>'Cover Page'!$A$1</f>
        <v>North Carolina Central University</v>
      </c>
      <c r="B1460" s="91" t="s">
        <v>40</v>
      </c>
      <c r="C1460" s="92" t="s">
        <v>86</v>
      </c>
      <c r="D1460" s="91" t="s">
        <v>37</v>
      </c>
      <c r="E1460" s="42" t="str">
        <f t="shared" si="22"/>
        <v>Student HealthBeginning Fund Balance</v>
      </c>
      <c r="F1460" s="94">
        <f>VLOOKUP(E1460,'Budget Template'!$C:$G,VLOOKUP(C1460,'Fund Lookup'!$A$2:$B$5,2,FALSE),FALSE)</f>
        <v>0</v>
      </c>
    </row>
    <row r="1461" spans="1:6" x14ac:dyDescent="0.25">
      <c r="A1461" t="str">
        <f>'Cover Page'!$A$1</f>
        <v>North Carolina Central University</v>
      </c>
      <c r="B1461" s="91" t="s">
        <v>40</v>
      </c>
      <c r="C1461" s="92" t="s">
        <v>86</v>
      </c>
      <c r="D1461" s="42" t="s">
        <v>33</v>
      </c>
      <c r="E1461" s="42" t="str">
        <f t="shared" si="22"/>
        <v>Student HealthState Appropriation, Tuition, &amp; Fees</v>
      </c>
      <c r="F1461" s="94">
        <f>VLOOKUP(E1461,'Budget Template'!$C:$G,VLOOKUP(C1461,'Fund Lookup'!$A$2:$B$5,2,FALSE),FALSE)</f>
        <v>0</v>
      </c>
    </row>
    <row r="1462" spans="1:6" x14ac:dyDescent="0.25">
      <c r="A1462" t="str">
        <f>'Cover Page'!$A$1</f>
        <v>North Carolina Central University</v>
      </c>
      <c r="B1462" s="91" t="s">
        <v>40</v>
      </c>
      <c r="C1462" s="92" t="s">
        <v>86</v>
      </c>
      <c r="D1462" s="42" t="s">
        <v>4</v>
      </c>
      <c r="E1462" s="42" t="str">
        <f t="shared" si="22"/>
        <v>Student HealthSales &amp; Services</v>
      </c>
      <c r="F1462" s="94">
        <f>VLOOKUP(E1462,'Budget Template'!$C:$G,VLOOKUP(C1462,'Fund Lookup'!$A$2:$B$5,2,FALSE),FALSE)</f>
        <v>0</v>
      </c>
    </row>
    <row r="1463" spans="1:6" x14ac:dyDescent="0.25">
      <c r="A1463" t="str">
        <f>'Cover Page'!$A$1</f>
        <v>North Carolina Central University</v>
      </c>
      <c r="B1463" s="91" t="s">
        <v>40</v>
      </c>
      <c r="C1463" s="92" t="s">
        <v>86</v>
      </c>
      <c r="D1463" s="42" t="s">
        <v>30</v>
      </c>
      <c r="E1463" s="42" t="str">
        <f t="shared" si="22"/>
        <v>Student HealthPatient Services</v>
      </c>
      <c r="F1463" s="94">
        <f>VLOOKUP(E1463,'Budget Template'!$C:$G,VLOOKUP(C1463,'Fund Lookup'!$A$2:$B$5,2,FALSE),FALSE)</f>
        <v>0</v>
      </c>
    </row>
    <row r="1464" spans="1:6" x14ac:dyDescent="0.25">
      <c r="A1464" t="str">
        <f>'Cover Page'!$A$1</f>
        <v>North Carolina Central University</v>
      </c>
      <c r="B1464" s="91" t="s">
        <v>40</v>
      </c>
      <c r="C1464" s="92" t="s">
        <v>86</v>
      </c>
      <c r="D1464" s="42" t="s">
        <v>5</v>
      </c>
      <c r="E1464" s="42" t="str">
        <f t="shared" si="22"/>
        <v>Student HealthContracts &amp; Grants</v>
      </c>
      <c r="F1464" s="94">
        <f>VLOOKUP(E1464,'Budget Template'!$C:$G,VLOOKUP(C1464,'Fund Lookup'!$A$2:$B$5,2,FALSE),FALSE)</f>
        <v>0</v>
      </c>
    </row>
    <row r="1465" spans="1:6" x14ac:dyDescent="0.25">
      <c r="A1465" t="str">
        <f>'Cover Page'!$A$1</f>
        <v>North Carolina Central University</v>
      </c>
      <c r="B1465" s="91" t="s">
        <v>40</v>
      </c>
      <c r="C1465" s="92" t="s">
        <v>86</v>
      </c>
      <c r="D1465" s="42" t="s">
        <v>6</v>
      </c>
      <c r="E1465" s="42" t="str">
        <f t="shared" si="22"/>
        <v>Student HealthGifts &amp; Investments</v>
      </c>
      <c r="F1465" s="94">
        <f>VLOOKUP(E1465,'Budget Template'!$C:$G,VLOOKUP(C1465,'Fund Lookup'!$A$2:$B$5,2,FALSE),FALSE)</f>
        <v>0</v>
      </c>
    </row>
    <row r="1466" spans="1:6" x14ac:dyDescent="0.25">
      <c r="A1466" t="str">
        <f>'Cover Page'!$A$1</f>
        <v>North Carolina Central University</v>
      </c>
      <c r="B1466" s="91" t="s">
        <v>40</v>
      </c>
      <c r="C1466" s="92" t="s">
        <v>86</v>
      </c>
      <c r="D1466" s="42" t="s">
        <v>7</v>
      </c>
      <c r="E1466" s="42" t="str">
        <f t="shared" si="22"/>
        <v>Student HealthOther Revenues</v>
      </c>
      <c r="F1466" s="94">
        <f>VLOOKUP(E1466,'Budget Template'!$C:$G,VLOOKUP(C1466,'Fund Lookup'!$A$2:$B$5,2,FALSE),FALSE)</f>
        <v>0</v>
      </c>
    </row>
    <row r="1467" spans="1:6" x14ac:dyDescent="0.25">
      <c r="A1467" t="str">
        <f>'Cover Page'!$A$1</f>
        <v>North Carolina Central University</v>
      </c>
      <c r="B1467" s="91" t="s">
        <v>40</v>
      </c>
      <c r="C1467" s="92" t="s">
        <v>86</v>
      </c>
      <c r="D1467" s="42" t="s">
        <v>10</v>
      </c>
      <c r="E1467" s="42" t="str">
        <f t="shared" si="22"/>
        <v>Student HealthSalaries and Wages</v>
      </c>
      <c r="F1467" s="94">
        <f>VLOOKUP(E1467,'Budget Template'!$C:$G,VLOOKUP(C1467,'Fund Lookup'!$A$2:$B$5,2,FALSE),FALSE)</f>
        <v>0</v>
      </c>
    </row>
    <row r="1468" spans="1:6" x14ac:dyDescent="0.25">
      <c r="A1468" t="str">
        <f>'Cover Page'!$A$1</f>
        <v>North Carolina Central University</v>
      </c>
      <c r="B1468" s="91" t="s">
        <v>40</v>
      </c>
      <c r="C1468" s="92" t="s">
        <v>86</v>
      </c>
      <c r="D1468" s="42" t="s">
        <v>11</v>
      </c>
      <c r="E1468" s="42" t="str">
        <f t="shared" si="22"/>
        <v>Student HealthStaff Benefits</v>
      </c>
      <c r="F1468" s="94">
        <f>VLOOKUP(E1468,'Budget Template'!$C:$G,VLOOKUP(C1468,'Fund Lookup'!$A$2:$B$5,2,FALSE),FALSE)</f>
        <v>0</v>
      </c>
    </row>
    <row r="1469" spans="1:6" x14ac:dyDescent="0.25">
      <c r="A1469" t="str">
        <f>'Cover Page'!$A$1</f>
        <v>North Carolina Central University</v>
      </c>
      <c r="B1469" s="91" t="s">
        <v>40</v>
      </c>
      <c r="C1469" s="92" t="s">
        <v>86</v>
      </c>
      <c r="D1469" s="42" t="s">
        <v>92</v>
      </c>
      <c r="E1469" s="42" t="str">
        <f t="shared" si="22"/>
        <v>Student HealthServices, Supplies, Materials, &amp; Equip.</v>
      </c>
      <c r="F1469" s="94">
        <f>VLOOKUP(E1469,'Budget Template'!$C:$G,VLOOKUP(C1469,'Fund Lookup'!$A$2:$B$5,2,FALSE),FALSE)</f>
        <v>0</v>
      </c>
    </row>
    <row r="1470" spans="1:6" x14ac:dyDescent="0.25">
      <c r="A1470" t="str">
        <f>'Cover Page'!$A$1</f>
        <v>North Carolina Central University</v>
      </c>
      <c r="B1470" s="91" t="s">
        <v>40</v>
      </c>
      <c r="C1470" s="92" t="s">
        <v>86</v>
      </c>
      <c r="D1470" s="42" t="s">
        <v>13</v>
      </c>
      <c r="E1470" s="42" t="str">
        <f t="shared" si="22"/>
        <v>Student HealthScholarships &amp; Fellowships</v>
      </c>
      <c r="F1470" s="94">
        <f>VLOOKUP(E1470,'Budget Template'!$C:$G,VLOOKUP(C1470,'Fund Lookup'!$A$2:$B$5,2,FALSE),FALSE)</f>
        <v>0</v>
      </c>
    </row>
    <row r="1471" spans="1:6" x14ac:dyDescent="0.25">
      <c r="A1471" t="str">
        <f>'Cover Page'!$A$1</f>
        <v>North Carolina Central University</v>
      </c>
      <c r="B1471" s="91" t="s">
        <v>40</v>
      </c>
      <c r="C1471" s="92" t="s">
        <v>86</v>
      </c>
      <c r="D1471" s="42" t="s">
        <v>29</v>
      </c>
      <c r="E1471" s="42" t="str">
        <f t="shared" si="22"/>
        <v>Student HealthDebt Service</v>
      </c>
      <c r="F1471" s="94">
        <f>VLOOKUP(E1471,'Budget Template'!$C:$G,VLOOKUP(C1471,'Fund Lookup'!$A$2:$B$5,2,FALSE),FALSE)</f>
        <v>0</v>
      </c>
    </row>
    <row r="1472" spans="1:6" x14ac:dyDescent="0.25">
      <c r="A1472" t="str">
        <f>'Cover Page'!$A$1</f>
        <v>North Carolina Central University</v>
      </c>
      <c r="B1472" s="91" t="s">
        <v>40</v>
      </c>
      <c r="C1472" s="92" t="s">
        <v>86</v>
      </c>
      <c r="D1472" s="42" t="s">
        <v>12</v>
      </c>
      <c r="E1472" s="42" t="str">
        <f t="shared" si="22"/>
        <v>Student HealthUtilities</v>
      </c>
      <c r="F1472" s="94">
        <f>VLOOKUP(E1472,'Budget Template'!$C:$G,VLOOKUP(C1472,'Fund Lookup'!$A$2:$B$5,2,FALSE),FALSE)</f>
        <v>0</v>
      </c>
    </row>
    <row r="1473" spans="1:6" x14ac:dyDescent="0.25">
      <c r="A1473" t="str">
        <f>'Cover Page'!$A$1</f>
        <v>North Carolina Central University</v>
      </c>
      <c r="B1473" s="91" t="s">
        <v>40</v>
      </c>
      <c r="C1473" s="92" t="s">
        <v>86</v>
      </c>
      <c r="D1473" s="42" t="s">
        <v>14</v>
      </c>
      <c r="E1473" s="42" t="str">
        <f t="shared" si="22"/>
        <v>Student HealthOther Expenses</v>
      </c>
      <c r="F1473" s="94">
        <f>VLOOKUP(E1473,'Budget Template'!$C:$G,VLOOKUP(C1473,'Fund Lookup'!$A$2:$B$5,2,FALSE),FALSE)</f>
        <v>0</v>
      </c>
    </row>
    <row r="1474" spans="1:6" x14ac:dyDescent="0.25">
      <c r="A1474" t="str">
        <f>'Cover Page'!$A$1</f>
        <v>North Carolina Central University</v>
      </c>
      <c r="B1474" s="91" t="s">
        <v>40</v>
      </c>
      <c r="C1474" s="92" t="s">
        <v>86</v>
      </c>
      <c r="D1474" s="42" t="s">
        <v>35</v>
      </c>
      <c r="E1474" s="42" t="str">
        <f t="shared" si="22"/>
        <v>Student HealthTransfers In</v>
      </c>
      <c r="F1474" s="94">
        <f>VLOOKUP(E1474,'Budget Template'!$C:$G,VLOOKUP(C1474,'Fund Lookup'!$A$2:$B$5,2,FALSE),FALSE)</f>
        <v>0</v>
      </c>
    </row>
    <row r="1475" spans="1:6" x14ac:dyDescent="0.25">
      <c r="A1475" t="str">
        <f>'Cover Page'!$A$1</f>
        <v>North Carolina Central University</v>
      </c>
      <c r="B1475" s="91" t="s">
        <v>40</v>
      </c>
      <c r="C1475" s="92" t="s">
        <v>86</v>
      </c>
      <c r="D1475" s="42" t="s">
        <v>93</v>
      </c>
      <c r="E1475" s="42" t="str">
        <f t="shared" ref="E1475:E1538" si="23">B1475&amp;D1475</f>
        <v>Student HealthTransfers Out to Capital</v>
      </c>
      <c r="F1475" s="94">
        <f>VLOOKUP(E1475,'Budget Template'!$C:$G,VLOOKUP(C1475,'Fund Lookup'!$A$2:$B$5,2,FALSE),FALSE)</f>
        <v>0</v>
      </c>
    </row>
    <row r="1476" spans="1:6" x14ac:dyDescent="0.25">
      <c r="A1476" t="str">
        <f>'Cover Page'!$A$1</f>
        <v>North Carolina Central University</v>
      </c>
      <c r="B1476" s="91" t="s">
        <v>40</v>
      </c>
      <c r="C1476" s="92" t="s">
        <v>86</v>
      </c>
      <c r="D1476" s="42" t="s">
        <v>94</v>
      </c>
      <c r="E1476" s="42" t="str">
        <f t="shared" si="23"/>
        <v>Student HealthTransfers Out (Other)</v>
      </c>
      <c r="F1476" s="94">
        <f>VLOOKUP(E1476,'Budget Template'!$C:$G,VLOOKUP(C1476,'Fund Lookup'!$A$2:$B$5,2,FALSE),FALSE)</f>
        <v>0</v>
      </c>
    </row>
    <row r="1477" spans="1:6" x14ac:dyDescent="0.25">
      <c r="A1477" t="str">
        <f>'Cover Page'!$A$1</f>
        <v>North Carolina Central University</v>
      </c>
      <c r="B1477" s="91" t="s">
        <v>40</v>
      </c>
      <c r="C1477" s="92" t="s">
        <v>28</v>
      </c>
      <c r="D1477" s="91" t="s">
        <v>37</v>
      </c>
      <c r="E1477" s="42" t="str">
        <f t="shared" si="23"/>
        <v>Student HealthBeginning Fund Balance</v>
      </c>
      <c r="F1477" s="94">
        <f>VLOOKUP(E1477,'Budget Template'!$C:$G,VLOOKUP(C1477,'Fund Lookup'!$A$2:$B$5,2,FALSE),FALSE)</f>
        <v>0</v>
      </c>
    </row>
    <row r="1478" spans="1:6" x14ac:dyDescent="0.25">
      <c r="A1478" t="str">
        <f>'Cover Page'!$A$1</f>
        <v>North Carolina Central University</v>
      </c>
      <c r="B1478" s="91" t="s">
        <v>40</v>
      </c>
      <c r="C1478" s="92" t="s">
        <v>28</v>
      </c>
      <c r="D1478" s="42" t="s">
        <v>33</v>
      </c>
      <c r="E1478" s="42" t="str">
        <f t="shared" si="23"/>
        <v>Student HealthState Appropriation, Tuition, &amp; Fees</v>
      </c>
      <c r="F1478" s="94">
        <f>VLOOKUP(E1478,'Budget Template'!$C:$G,VLOOKUP(C1478,'Fund Lookup'!$A$2:$B$5,2,FALSE),FALSE)</f>
        <v>0</v>
      </c>
    </row>
    <row r="1479" spans="1:6" x14ac:dyDescent="0.25">
      <c r="A1479" t="str">
        <f>'Cover Page'!$A$1</f>
        <v>North Carolina Central University</v>
      </c>
      <c r="B1479" s="91" t="s">
        <v>40</v>
      </c>
      <c r="C1479" s="92" t="s">
        <v>28</v>
      </c>
      <c r="D1479" s="42" t="s">
        <v>4</v>
      </c>
      <c r="E1479" s="42" t="str">
        <f t="shared" si="23"/>
        <v>Student HealthSales &amp; Services</v>
      </c>
      <c r="F1479" s="94">
        <f>VLOOKUP(E1479,'Budget Template'!$C:$G,VLOOKUP(C1479,'Fund Lookup'!$A$2:$B$5,2,FALSE),FALSE)</f>
        <v>0</v>
      </c>
    </row>
    <row r="1480" spans="1:6" x14ac:dyDescent="0.25">
      <c r="A1480" t="str">
        <f>'Cover Page'!$A$1</f>
        <v>North Carolina Central University</v>
      </c>
      <c r="B1480" s="91" t="s">
        <v>40</v>
      </c>
      <c r="C1480" s="92" t="s">
        <v>28</v>
      </c>
      <c r="D1480" s="42" t="s">
        <v>30</v>
      </c>
      <c r="E1480" s="42" t="str">
        <f t="shared" si="23"/>
        <v>Student HealthPatient Services</v>
      </c>
      <c r="F1480" s="94">
        <f>VLOOKUP(E1480,'Budget Template'!$C:$G,VLOOKUP(C1480,'Fund Lookup'!$A$2:$B$5,2,FALSE),FALSE)</f>
        <v>0</v>
      </c>
    </row>
    <row r="1481" spans="1:6" x14ac:dyDescent="0.25">
      <c r="A1481" t="str">
        <f>'Cover Page'!$A$1</f>
        <v>North Carolina Central University</v>
      </c>
      <c r="B1481" s="91" t="s">
        <v>40</v>
      </c>
      <c r="C1481" s="92" t="s">
        <v>28</v>
      </c>
      <c r="D1481" s="42" t="s">
        <v>5</v>
      </c>
      <c r="E1481" s="42" t="str">
        <f t="shared" si="23"/>
        <v>Student HealthContracts &amp; Grants</v>
      </c>
      <c r="F1481" s="94">
        <f>VLOOKUP(E1481,'Budget Template'!$C:$G,VLOOKUP(C1481,'Fund Lookup'!$A$2:$B$5,2,FALSE),FALSE)</f>
        <v>0</v>
      </c>
    </row>
    <row r="1482" spans="1:6" x14ac:dyDescent="0.25">
      <c r="A1482" t="str">
        <f>'Cover Page'!$A$1</f>
        <v>North Carolina Central University</v>
      </c>
      <c r="B1482" s="91" t="s">
        <v>40</v>
      </c>
      <c r="C1482" s="92" t="s">
        <v>28</v>
      </c>
      <c r="D1482" s="42" t="s">
        <v>6</v>
      </c>
      <c r="E1482" s="42" t="str">
        <f t="shared" si="23"/>
        <v>Student HealthGifts &amp; Investments</v>
      </c>
      <c r="F1482" s="94">
        <f>VLOOKUP(E1482,'Budget Template'!$C:$G,VLOOKUP(C1482,'Fund Lookup'!$A$2:$B$5,2,FALSE),FALSE)</f>
        <v>0</v>
      </c>
    </row>
    <row r="1483" spans="1:6" x14ac:dyDescent="0.25">
      <c r="A1483" t="str">
        <f>'Cover Page'!$A$1</f>
        <v>North Carolina Central University</v>
      </c>
      <c r="B1483" s="91" t="s">
        <v>40</v>
      </c>
      <c r="C1483" s="92" t="s">
        <v>28</v>
      </c>
      <c r="D1483" s="42" t="s">
        <v>7</v>
      </c>
      <c r="E1483" s="42" t="str">
        <f t="shared" si="23"/>
        <v>Student HealthOther Revenues</v>
      </c>
      <c r="F1483" s="94">
        <f>VLOOKUP(E1483,'Budget Template'!$C:$G,VLOOKUP(C1483,'Fund Lookup'!$A$2:$B$5,2,FALSE),FALSE)</f>
        <v>0</v>
      </c>
    </row>
    <row r="1484" spans="1:6" x14ac:dyDescent="0.25">
      <c r="A1484" t="str">
        <f>'Cover Page'!$A$1</f>
        <v>North Carolina Central University</v>
      </c>
      <c r="B1484" s="91" t="s">
        <v>40</v>
      </c>
      <c r="C1484" s="92" t="s">
        <v>28</v>
      </c>
      <c r="D1484" s="42" t="s">
        <v>10</v>
      </c>
      <c r="E1484" s="42" t="str">
        <f t="shared" si="23"/>
        <v>Student HealthSalaries and Wages</v>
      </c>
      <c r="F1484" s="94">
        <f>VLOOKUP(E1484,'Budget Template'!$C:$G,VLOOKUP(C1484,'Fund Lookup'!$A$2:$B$5,2,FALSE),FALSE)</f>
        <v>0</v>
      </c>
    </row>
    <row r="1485" spans="1:6" x14ac:dyDescent="0.25">
      <c r="A1485" t="str">
        <f>'Cover Page'!$A$1</f>
        <v>North Carolina Central University</v>
      </c>
      <c r="B1485" s="91" t="s">
        <v>40</v>
      </c>
      <c r="C1485" s="92" t="s">
        <v>28</v>
      </c>
      <c r="D1485" s="42" t="s">
        <v>11</v>
      </c>
      <c r="E1485" s="42" t="str">
        <f t="shared" si="23"/>
        <v>Student HealthStaff Benefits</v>
      </c>
      <c r="F1485" s="94">
        <f>VLOOKUP(E1485,'Budget Template'!$C:$G,VLOOKUP(C1485,'Fund Lookup'!$A$2:$B$5,2,FALSE),FALSE)</f>
        <v>0</v>
      </c>
    </row>
    <row r="1486" spans="1:6" x14ac:dyDescent="0.25">
      <c r="A1486" t="str">
        <f>'Cover Page'!$A$1</f>
        <v>North Carolina Central University</v>
      </c>
      <c r="B1486" s="91" t="s">
        <v>40</v>
      </c>
      <c r="C1486" s="92" t="s">
        <v>28</v>
      </c>
      <c r="D1486" s="42" t="s">
        <v>92</v>
      </c>
      <c r="E1486" s="42" t="str">
        <f t="shared" si="23"/>
        <v>Student HealthServices, Supplies, Materials, &amp; Equip.</v>
      </c>
      <c r="F1486" s="94">
        <f>VLOOKUP(E1486,'Budget Template'!$C:$G,VLOOKUP(C1486,'Fund Lookup'!$A$2:$B$5,2,FALSE),FALSE)</f>
        <v>0</v>
      </c>
    </row>
    <row r="1487" spans="1:6" x14ac:dyDescent="0.25">
      <c r="A1487" t="str">
        <f>'Cover Page'!$A$1</f>
        <v>North Carolina Central University</v>
      </c>
      <c r="B1487" s="91" t="s">
        <v>40</v>
      </c>
      <c r="C1487" s="92" t="s">
        <v>28</v>
      </c>
      <c r="D1487" s="42" t="s">
        <v>13</v>
      </c>
      <c r="E1487" s="42" t="str">
        <f t="shared" si="23"/>
        <v>Student HealthScholarships &amp; Fellowships</v>
      </c>
      <c r="F1487" s="94">
        <f>VLOOKUP(E1487,'Budget Template'!$C:$G,VLOOKUP(C1487,'Fund Lookup'!$A$2:$B$5,2,FALSE),FALSE)</f>
        <v>0</v>
      </c>
    </row>
    <row r="1488" spans="1:6" x14ac:dyDescent="0.25">
      <c r="A1488" t="str">
        <f>'Cover Page'!$A$1</f>
        <v>North Carolina Central University</v>
      </c>
      <c r="B1488" s="91" t="s">
        <v>40</v>
      </c>
      <c r="C1488" s="92" t="s">
        <v>28</v>
      </c>
      <c r="D1488" s="42" t="s">
        <v>29</v>
      </c>
      <c r="E1488" s="42" t="str">
        <f t="shared" si="23"/>
        <v>Student HealthDebt Service</v>
      </c>
      <c r="F1488" s="94">
        <f>VLOOKUP(E1488,'Budget Template'!$C:$G,VLOOKUP(C1488,'Fund Lookup'!$A$2:$B$5,2,FALSE),FALSE)</f>
        <v>0</v>
      </c>
    </row>
    <row r="1489" spans="1:6" x14ac:dyDescent="0.25">
      <c r="A1489" t="str">
        <f>'Cover Page'!$A$1</f>
        <v>North Carolina Central University</v>
      </c>
      <c r="B1489" s="91" t="s">
        <v>40</v>
      </c>
      <c r="C1489" s="92" t="s">
        <v>28</v>
      </c>
      <c r="D1489" s="42" t="s">
        <v>12</v>
      </c>
      <c r="E1489" s="42" t="str">
        <f t="shared" si="23"/>
        <v>Student HealthUtilities</v>
      </c>
      <c r="F1489" s="94">
        <f>VLOOKUP(E1489,'Budget Template'!$C:$G,VLOOKUP(C1489,'Fund Lookup'!$A$2:$B$5,2,FALSE),FALSE)</f>
        <v>0</v>
      </c>
    </row>
    <row r="1490" spans="1:6" x14ac:dyDescent="0.25">
      <c r="A1490" t="str">
        <f>'Cover Page'!$A$1</f>
        <v>North Carolina Central University</v>
      </c>
      <c r="B1490" s="91" t="s">
        <v>40</v>
      </c>
      <c r="C1490" s="92" t="s">
        <v>28</v>
      </c>
      <c r="D1490" s="42" t="s">
        <v>14</v>
      </c>
      <c r="E1490" s="42" t="str">
        <f t="shared" si="23"/>
        <v>Student HealthOther Expenses</v>
      </c>
      <c r="F1490" s="94">
        <f>VLOOKUP(E1490,'Budget Template'!$C:$G,VLOOKUP(C1490,'Fund Lookup'!$A$2:$B$5,2,FALSE),FALSE)</f>
        <v>0</v>
      </c>
    </row>
    <row r="1491" spans="1:6" x14ac:dyDescent="0.25">
      <c r="A1491" t="str">
        <f>'Cover Page'!$A$1</f>
        <v>North Carolina Central University</v>
      </c>
      <c r="B1491" s="91" t="s">
        <v>40</v>
      </c>
      <c r="C1491" s="92" t="s">
        <v>28</v>
      </c>
      <c r="D1491" s="42" t="s">
        <v>35</v>
      </c>
      <c r="E1491" s="42" t="str">
        <f t="shared" si="23"/>
        <v>Student HealthTransfers In</v>
      </c>
      <c r="F1491" s="94">
        <f>VLOOKUP(E1491,'Budget Template'!$C:$G,VLOOKUP(C1491,'Fund Lookup'!$A$2:$B$5,2,FALSE),FALSE)</f>
        <v>0</v>
      </c>
    </row>
    <row r="1492" spans="1:6" x14ac:dyDescent="0.25">
      <c r="A1492" t="str">
        <f>'Cover Page'!$A$1</f>
        <v>North Carolina Central University</v>
      </c>
      <c r="B1492" s="91" t="s">
        <v>40</v>
      </c>
      <c r="C1492" s="92" t="s">
        <v>28</v>
      </c>
      <c r="D1492" s="42" t="s">
        <v>93</v>
      </c>
      <c r="E1492" s="42" t="str">
        <f t="shared" si="23"/>
        <v>Student HealthTransfers Out to Capital</v>
      </c>
      <c r="F1492" s="94">
        <f>VLOOKUP(E1492,'Budget Template'!$C:$G,VLOOKUP(C1492,'Fund Lookup'!$A$2:$B$5,2,FALSE),FALSE)</f>
        <v>0</v>
      </c>
    </row>
    <row r="1493" spans="1:6" x14ac:dyDescent="0.25">
      <c r="A1493" t="str">
        <f>'Cover Page'!$A$1</f>
        <v>North Carolina Central University</v>
      </c>
      <c r="B1493" s="91" t="s">
        <v>40</v>
      </c>
      <c r="C1493" s="92" t="s">
        <v>28</v>
      </c>
      <c r="D1493" s="42" t="s">
        <v>94</v>
      </c>
      <c r="E1493" s="42" t="str">
        <f t="shared" si="23"/>
        <v>Student HealthTransfers Out (Other)</v>
      </c>
      <c r="F1493" s="94">
        <f>VLOOKUP(E1493,'Budget Template'!$C:$G,VLOOKUP(C1493,'Fund Lookup'!$A$2:$B$5,2,FALSE),FALSE)</f>
        <v>0</v>
      </c>
    </row>
    <row r="1494" spans="1:6" x14ac:dyDescent="0.25">
      <c r="A1494" t="str">
        <f>'Cover Page'!$A$1</f>
        <v>North Carolina Central University</v>
      </c>
      <c r="B1494" s="91" t="s">
        <v>39</v>
      </c>
      <c r="C1494" s="92" t="s">
        <v>0</v>
      </c>
      <c r="D1494" s="42" t="s">
        <v>33</v>
      </c>
      <c r="E1494" s="42" t="str">
        <f t="shared" si="23"/>
        <v>Other AuxiliariesState Appropriation, Tuition, &amp; Fees</v>
      </c>
      <c r="F1494" s="94">
        <f>VLOOKUP(E1494,'Budget Template'!$C:$G,VLOOKUP(C1494,'Fund Lookup'!$A$2:$B$5,2,FALSE),FALSE)</f>
        <v>0</v>
      </c>
    </row>
    <row r="1495" spans="1:6" x14ac:dyDescent="0.25">
      <c r="A1495" t="str">
        <f>'Cover Page'!$A$1</f>
        <v>North Carolina Central University</v>
      </c>
      <c r="B1495" s="91" t="s">
        <v>39</v>
      </c>
      <c r="C1495" s="92" t="s">
        <v>0</v>
      </c>
      <c r="D1495" s="42" t="s">
        <v>4</v>
      </c>
      <c r="E1495" s="42" t="str">
        <f t="shared" si="23"/>
        <v>Other AuxiliariesSales &amp; Services</v>
      </c>
      <c r="F1495" s="94">
        <f>VLOOKUP(E1495,'Budget Template'!$C:$G,VLOOKUP(C1495,'Fund Lookup'!$A$2:$B$5,2,FALSE),FALSE)</f>
        <v>0</v>
      </c>
    </row>
    <row r="1496" spans="1:6" x14ac:dyDescent="0.25">
      <c r="A1496" t="str">
        <f>'Cover Page'!$A$1</f>
        <v>North Carolina Central University</v>
      </c>
      <c r="B1496" s="91" t="s">
        <v>39</v>
      </c>
      <c r="C1496" s="92" t="s">
        <v>0</v>
      </c>
      <c r="D1496" s="42" t="s">
        <v>30</v>
      </c>
      <c r="E1496" s="42" t="str">
        <f t="shared" si="23"/>
        <v>Other AuxiliariesPatient Services</v>
      </c>
      <c r="F1496" s="94">
        <f>VLOOKUP(E1496,'Budget Template'!$C:$G,VLOOKUP(C1496,'Fund Lookup'!$A$2:$B$5,2,FALSE),FALSE)</f>
        <v>0</v>
      </c>
    </row>
    <row r="1497" spans="1:6" x14ac:dyDescent="0.25">
      <c r="A1497" t="str">
        <f>'Cover Page'!$A$1</f>
        <v>North Carolina Central University</v>
      </c>
      <c r="B1497" s="91" t="s">
        <v>39</v>
      </c>
      <c r="C1497" s="92" t="s">
        <v>0</v>
      </c>
      <c r="D1497" s="42" t="s">
        <v>5</v>
      </c>
      <c r="E1497" s="42" t="str">
        <f t="shared" si="23"/>
        <v>Other AuxiliariesContracts &amp; Grants</v>
      </c>
      <c r="F1497" s="94">
        <f>VLOOKUP(E1497,'Budget Template'!$C:$G,VLOOKUP(C1497,'Fund Lookup'!$A$2:$B$5,2,FALSE),FALSE)</f>
        <v>0</v>
      </c>
    </row>
    <row r="1498" spans="1:6" x14ac:dyDescent="0.25">
      <c r="A1498" t="str">
        <f>'Cover Page'!$A$1</f>
        <v>North Carolina Central University</v>
      </c>
      <c r="B1498" s="91" t="s">
        <v>39</v>
      </c>
      <c r="C1498" s="92" t="s">
        <v>0</v>
      </c>
      <c r="D1498" s="42" t="s">
        <v>6</v>
      </c>
      <c r="E1498" s="42" t="str">
        <f t="shared" si="23"/>
        <v>Other AuxiliariesGifts &amp; Investments</v>
      </c>
      <c r="F1498" s="94">
        <f>VLOOKUP(E1498,'Budget Template'!$C:$G,VLOOKUP(C1498,'Fund Lookup'!$A$2:$B$5,2,FALSE),FALSE)</f>
        <v>0</v>
      </c>
    </row>
    <row r="1499" spans="1:6" x14ac:dyDescent="0.25">
      <c r="A1499" t="str">
        <f>'Cover Page'!$A$1</f>
        <v>North Carolina Central University</v>
      </c>
      <c r="B1499" s="91" t="s">
        <v>39</v>
      </c>
      <c r="C1499" s="92" t="s">
        <v>0</v>
      </c>
      <c r="D1499" s="42" t="s">
        <v>7</v>
      </c>
      <c r="E1499" s="42" t="str">
        <f t="shared" si="23"/>
        <v>Other AuxiliariesOther Revenues</v>
      </c>
      <c r="F1499" s="94">
        <f>VLOOKUP(E1499,'Budget Template'!$C:$G,VLOOKUP(C1499,'Fund Lookup'!$A$2:$B$5,2,FALSE),FALSE)</f>
        <v>0</v>
      </c>
    </row>
    <row r="1500" spans="1:6" x14ac:dyDescent="0.25">
      <c r="A1500" t="str">
        <f>'Cover Page'!$A$1</f>
        <v>North Carolina Central University</v>
      </c>
      <c r="B1500" s="91" t="s">
        <v>39</v>
      </c>
      <c r="C1500" s="92" t="s">
        <v>0</v>
      </c>
      <c r="D1500" s="42" t="s">
        <v>10</v>
      </c>
      <c r="E1500" s="42" t="str">
        <f t="shared" si="23"/>
        <v>Other AuxiliariesSalaries and Wages</v>
      </c>
      <c r="F1500" s="94">
        <f>VLOOKUP(E1500,'Budget Template'!$C:$G,VLOOKUP(C1500,'Fund Lookup'!$A$2:$B$5,2,FALSE),FALSE)</f>
        <v>0</v>
      </c>
    </row>
    <row r="1501" spans="1:6" x14ac:dyDescent="0.25">
      <c r="A1501" t="str">
        <f>'Cover Page'!$A$1</f>
        <v>North Carolina Central University</v>
      </c>
      <c r="B1501" s="91" t="s">
        <v>39</v>
      </c>
      <c r="C1501" s="92" t="s">
        <v>0</v>
      </c>
      <c r="D1501" s="42" t="s">
        <v>11</v>
      </c>
      <c r="E1501" s="42" t="str">
        <f t="shared" si="23"/>
        <v>Other AuxiliariesStaff Benefits</v>
      </c>
      <c r="F1501" s="94">
        <f>VLOOKUP(E1501,'Budget Template'!$C:$G,VLOOKUP(C1501,'Fund Lookup'!$A$2:$B$5,2,FALSE),FALSE)</f>
        <v>0</v>
      </c>
    </row>
    <row r="1502" spans="1:6" x14ac:dyDescent="0.25">
      <c r="A1502" t="str">
        <f>'Cover Page'!$A$1</f>
        <v>North Carolina Central University</v>
      </c>
      <c r="B1502" s="91" t="s">
        <v>39</v>
      </c>
      <c r="C1502" s="92" t="s">
        <v>0</v>
      </c>
      <c r="D1502" s="42" t="s">
        <v>92</v>
      </c>
      <c r="E1502" s="42" t="str">
        <f t="shared" si="23"/>
        <v>Other AuxiliariesServices, Supplies, Materials, &amp; Equip.</v>
      </c>
      <c r="F1502" s="94">
        <f>VLOOKUP(E1502,'Budget Template'!$C:$G,VLOOKUP(C1502,'Fund Lookup'!$A$2:$B$5,2,FALSE),FALSE)</f>
        <v>0</v>
      </c>
    </row>
    <row r="1503" spans="1:6" x14ac:dyDescent="0.25">
      <c r="A1503" t="str">
        <f>'Cover Page'!$A$1</f>
        <v>North Carolina Central University</v>
      </c>
      <c r="B1503" s="91" t="s">
        <v>39</v>
      </c>
      <c r="C1503" s="92" t="s">
        <v>0</v>
      </c>
      <c r="D1503" s="42" t="s">
        <v>13</v>
      </c>
      <c r="E1503" s="42" t="str">
        <f t="shared" si="23"/>
        <v>Other AuxiliariesScholarships &amp; Fellowships</v>
      </c>
      <c r="F1503" s="94">
        <f>VLOOKUP(E1503,'Budget Template'!$C:$G,VLOOKUP(C1503,'Fund Lookup'!$A$2:$B$5,2,FALSE),FALSE)</f>
        <v>0</v>
      </c>
    </row>
    <row r="1504" spans="1:6" x14ac:dyDescent="0.25">
      <c r="A1504" t="str">
        <f>'Cover Page'!$A$1</f>
        <v>North Carolina Central University</v>
      </c>
      <c r="B1504" s="91" t="s">
        <v>39</v>
      </c>
      <c r="C1504" s="92" t="s">
        <v>0</v>
      </c>
      <c r="D1504" s="42" t="s">
        <v>29</v>
      </c>
      <c r="E1504" s="42" t="str">
        <f t="shared" si="23"/>
        <v>Other AuxiliariesDebt Service</v>
      </c>
      <c r="F1504" s="94">
        <f>VLOOKUP(E1504,'Budget Template'!$C:$G,VLOOKUP(C1504,'Fund Lookup'!$A$2:$B$5,2,FALSE),FALSE)</f>
        <v>0</v>
      </c>
    </row>
    <row r="1505" spans="1:6" x14ac:dyDescent="0.25">
      <c r="A1505" t="str">
        <f>'Cover Page'!$A$1</f>
        <v>North Carolina Central University</v>
      </c>
      <c r="B1505" s="91" t="s">
        <v>39</v>
      </c>
      <c r="C1505" s="92" t="s">
        <v>0</v>
      </c>
      <c r="D1505" s="42" t="s">
        <v>12</v>
      </c>
      <c r="E1505" s="42" t="str">
        <f t="shared" si="23"/>
        <v>Other AuxiliariesUtilities</v>
      </c>
      <c r="F1505" s="94">
        <f>VLOOKUP(E1505,'Budget Template'!$C:$G,VLOOKUP(C1505,'Fund Lookup'!$A$2:$B$5,2,FALSE),FALSE)</f>
        <v>0</v>
      </c>
    </row>
    <row r="1506" spans="1:6" x14ac:dyDescent="0.25">
      <c r="A1506" t="str">
        <f>'Cover Page'!$A$1</f>
        <v>North Carolina Central University</v>
      </c>
      <c r="B1506" s="91" t="s">
        <v>39</v>
      </c>
      <c r="C1506" s="92" t="s">
        <v>0</v>
      </c>
      <c r="D1506" s="42" t="s">
        <v>14</v>
      </c>
      <c r="E1506" s="42" t="str">
        <f t="shared" si="23"/>
        <v>Other AuxiliariesOther Expenses</v>
      </c>
      <c r="F1506" s="94">
        <f>VLOOKUP(E1506,'Budget Template'!$C:$G,VLOOKUP(C1506,'Fund Lookup'!$A$2:$B$5,2,FALSE),FALSE)</f>
        <v>0</v>
      </c>
    </row>
    <row r="1507" spans="1:6" x14ac:dyDescent="0.25">
      <c r="A1507" t="str">
        <f>'Cover Page'!$A$1</f>
        <v>North Carolina Central University</v>
      </c>
      <c r="B1507" s="91" t="s">
        <v>39</v>
      </c>
      <c r="C1507" s="92" t="s">
        <v>0</v>
      </c>
      <c r="D1507" s="42" t="s">
        <v>35</v>
      </c>
      <c r="E1507" s="42" t="str">
        <f t="shared" si="23"/>
        <v>Other AuxiliariesTransfers In</v>
      </c>
      <c r="F1507" s="94">
        <f>VLOOKUP(E1507,'Budget Template'!$C:$G,VLOOKUP(C1507,'Fund Lookup'!$A$2:$B$5,2,FALSE),FALSE)</f>
        <v>0</v>
      </c>
    </row>
    <row r="1508" spans="1:6" x14ac:dyDescent="0.25">
      <c r="A1508" t="str">
        <f>'Cover Page'!$A$1</f>
        <v>North Carolina Central University</v>
      </c>
      <c r="B1508" s="91" t="s">
        <v>39</v>
      </c>
      <c r="C1508" s="92" t="s">
        <v>0</v>
      </c>
      <c r="D1508" s="42" t="s">
        <v>93</v>
      </c>
      <c r="E1508" s="42" t="str">
        <f t="shared" si="23"/>
        <v>Other AuxiliariesTransfers Out to Capital</v>
      </c>
      <c r="F1508" s="94">
        <f>VLOOKUP(E1508,'Budget Template'!$C:$G,VLOOKUP(C1508,'Fund Lookup'!$A$2:$B$5,2,FALSE),FALSE)</f>
        <v>0</v>
      </c>
    </row>
    <row r="1509" spans="1:6" x14ac:dyDescent="0.25">
      <c r="A1509" t="str">
        <f>'Cover Page'!$A$1</f>
        <v>North Carolina Central University</v>
      </c>
      <c r="B1509" s="91" t="s">
        <v>39</v>
      </c>
      <c r="C1509" s="92" t="s">
        <v>0</v>
      </c>
      <c r="D1509" s="42" t="s">
        <v>94</v>
      </c>
      <c r="E1509" s="42" t="str">
        <f t="shared" si="23"/>
        <v>Other AuxiliariesTransfers Out (Other)</v>
      </c>
      <c r="F1509" s="94">
        <f>VLOOKUP(E1509,'Budget Template'!$C:$G,VLOOKUP(C1509,'Fund Lookup'!$A$2:$B$5,2,FALSE),FALSE)</f>
        <v>0</v>
      </c>
    </row>
    <row r="1510" spans="1:6" ht="30" x14ac:dyDescent="0.25">
      <c r="A1510" t="str">
        <f>'Cover Page'!$A$1</f>
        <v>North Carolina Central University</v>
      </c>
      <c r="B1510" s="91" t="s">
        <v>39</v>
      </c>
      <c r="C1510" s="92" t="s">
        <v>32</v>
      </c>
      <c r="D1510" s="42" t="s">
        <v>33</v>
      </c>
      <c r="E1510" s="42" t="str">
        <f t="shared" si="23"/>
        <v>Other AuxiliariesState Appropriation, Tuition, &amp; Fees</v>
      </c>
      <c r="F1510" s="94">
        <f>VLOOKUP(E1510,'Budget Template'!$C:$G,VLOOKUP(C1510,'Fund Lookup'!$A$2:$B$5,2,FALSE),FALSE)</f>
        <v>0</v>
      </c>
    </row>
    <row r="1511" spans="1:6" ht="30" x14ac:dyDescent="0.25">
      <c r="A1511" t="str">
        <f>'Cover Page'!$A$1</f>
        <v>North Carolina Central University</v>
      </c>
      <c r="B1511" s="91" t="s">
        <v>39</v>
      </c>
      <c r="C1511" s="92" t="s">
        <v>32</v>
      </c>
      <c r="D1511" s="42" t="s">
        <v>4</v>
      </c>
      <c r="E1511" s="42" t="str">
        <f t="shared" si="23"/>
        <v>Other AuxiliariesSales &amp; Services</v>
      </c>
      <c r="F1511" s="94">
        <f>VLOOKUP(E1511,'Budget Template'!$C:$G,VLOOKUP(C1511,'Fund Lookup'!$A$2:$B$5,2,FALSE),FALSE)</f>
        <v>1445382</v>
      </c>
    </row>
    <row r="1512" spans="1:6" ht="30" x14ac:dyDescent="0.25">
      <c r="A1512" t="str">
        <f>'Cover Page'!$A$1</f>
        <v>North Carolina Central University</v>
      </c>
      <c r="B1512" s="91" t="s">
        <v>39</v>
      </c>
      <c r="C1512" s="92" t="s">
        <v>32</v>
      </c>
      <c r="D1512" s="42" t="s">
        <v>30</v>
      </c>
      <c r="E1512" s="42" t="str">
        <f t="shared" si="23"/>
        <v>Other AuxiliariesPatient Services</v>
      </c>
      <c r="F1512" s="94">
        <f>VLOOKUP(E1512,'Budget Template'!$C:$G,VLOOKUP(C1512,'Fund Lookup'!$A$2:$B$5,2,FALSE),FALSE)</f>
        <v>0</v>
      </c>
    </row>
    <row r="1513" spans="1:6" ht="30" x14ac:dyDescent="0.25">
      <c r="A1513" t="str">
        <f>'Cover Page'!$A$1</f>
        <v>North Carolina Central University</v>
      </c>
      <c r="B1513" s="91" t="s">
        <v>39</v>
      </c>
      <c r="C1513" s="92" t="s">
        <v>32</v>
      </c>
      <c r="D1513" s="42" t="s">
        <v>5</v>
      </c>
      <c r="E1513" s="42" t="str">
        <f t="shared" si="23"/>
        <v>Other AuxiliariesContracts &amp; Grants</v>
      </c>
      <c r="F1513" s="94">
        <f>VLOOKUP(E1513,'Budget Template'!$C:$G,VLOOKUP(C1513,'Fund Lookup'!$A$2:$B$5,2,FALSE),FALSE)</f>
        <v>0</v>
      </c>
    </row>
    <row r="1514" spans="1:6" ht="30" x14ac:dyDescent="0.25">
      <c r="A1514" t="str">
        <f>'Cover Page'!$A$1</f>
        <v>North Carolina Central University</v>
      </c>
      <c r="B1514" s="91" t="s">
        <v>39</v>
      </c>
      <c r="C1514" s="92" t="s">
        <v>32</v>
      </c>
      <c r="D1514" s="42" t="s">
        <v>6</v>
      </c>
      <c r="E1514" s="42" t="str">
        <f t="shared" si="23"/>
        <v>Other AuxiliariesGifts &amp; Investments</v>
      </c>
      <c r="F1514" s="94">
        <f>VLOOKUP(E1514,'Budget Template'!$C:$G,VLOOKUP(C1514,'Fund Lookup'!$A$2:$B$5,2,FALSE),FALSE)</f>
        <v>0</v>
      </c>
    </row>
    <row r="1515" spans="1:6" ht="30" x14ac:dyDescent="0.25">
      <c r="A1515" t="str">
        <f>'Cover Page'!$A$1</f>
        <v>North Carolina Central University</v>
      </c>
      <c r="B1515" s="91" t="s">
        <v>39</v>
      </c>
      <c r="C1515" s="92" t="s">
        <v>32</v>
      </c>
      <c r="D1515" s="42" t="s">
        <v>7</v>
      </c>
      <c r="E1515" s="42" t="str">
        <f t="shared" si="23"/>
        <v>Other AuxiliariesOther Revenues</v>
      </c>
      <c r="F1515" s="94">
        <f>VLOOKUP(E1515,'Budget Template'!$C:$G,VLOOKUP(C1515,'Fund Lookup'!$A$2:$B$5,2,FALSE),FALSE)</f>
        <v>0</v>
      </c>
    </row>
    <row r="1516" spans="1:6" ht="30" x14ac:dyDescent="0.25">
      <c r="A1516" t="str">
        <f>'Cover Page'!$A$1</f>
        <v>North Carolina Central University</v>
      </c>
      <c r="B1516" s="91" t="s">
        <v>39</v>
      </c>
      <c r="C1516" s="92" t="s">
        <v>32</v>
      </c>
      <c r="D1516" s="42" t="s">
        <v>10</v>
      </c>
      <c r="E1516" s="42" t="str">
        <f t="shared" si="23"/>
        <v>Other AuxiliariesSalaries and Wages</v>
      </c>
      <c r="F1516" s="94">
        <f>VLOOKUP(E1516,'Budget Template'!$C:$G,VLOOKUP(C1516,'Fund Lookup'!$A$2:$B$5,2,FALSE),FALSE)</f>
        <v>651213</v>
      </c>
    </row>
    <row r="1517" spans="1:6" ht="30" x14ac:dyDescent="0.25">
      <c r="A1517" t="str">
        <f>'Cover Page'!$A$1</f>
        <v>North Carolina Central University</v>
      </c>
      <c r="B1517" s="91" t="s">
        <v>39</v>
      </c>
      <c r="C1517" s="92" t="s">
        <v>32</v>
      </c>
      <c r="D1517" s="42" t="s">
        <v>11</v>
      </c>
      <c r="E1517" s="42" t="str">
        <f t="shared" si="23"/>
        <v>Other AuxiliariesStaff Benefits</v>
      </c>
      <c r="F1517" s="94">
        <f>VLOOKUP(E1517,'Budget Template'!$C:$G,VLOOKUP(C1517,'Fund Lookup'!$A$2:$B$5,2,FALSE),FALSE)</f>
        <v>288561</v>
      </c>
    </row>
    <row r="1518" spans="1:6" ht="30" x14ac:dyDescent="0.25">
      <c r="A1518" t="str">
        <f>'Cover Page'!$A$1</f>
        <v>North Carolina Central University</v>
      </c>
      <c r="B1518" s="91" t="s">
        <v>39</v>
      </c>
      <c r="C1518" s="92" t="s">
        <v>32</v>
      </c>
      <c r="D1518" s="42" t="s">
        <v>92</v>
      </c>
      <c r="E1518" s="42" t="str">
        <f t="shared" si="23"/>
        <v>Other AuxiliariesServices, Supplies, Materials, &amp; Equip.</v>
      </c>
      <c r="F1518" s="94">
        <f>VLOOKUP(E1518,'Budget Template'!$C:$G,VLOOKUP(C1518,'Fund Lookup'!$A$2:$B$5,2,FALSE),FALSE)</f>
        <v>468036</v>
      </c>
    </row>
    <row r="1519" spans="1:6" ht="30" x14ac:dyDescent="0.25">
      <c r="A1519" t="str">
        <f>'Cover Page'!$A$1</f>
        <v>North Carolina Central University</v>
      </c>
      <c r="B1519" s="91" t="s">
        <v>39</v>
      </c>
      <c r="C1519" s="92" t="s">
        <v>32</v>
      </c>
      <c r="D1519" s="42" t="s">
        <v>13</v>
      </c>
      <c r="E1519" s="42" t="str">
        <f t="shared" si="23"/>
        <v>Other AuxiliariesScholarships &amp; Fellowships</v>
      </c>
      <c r="F1519" s="94">
        <f>VLOOKUP(E1519,'Budget Template'!$C:$G,VLOOKUP(C1519,'Fund Lookup'!$A$2:$B$5,2,FALSE),FALSE)</f>
        <v>19327</v>
      </c>
    </row>
    <row r="1520" spans="1:6" ht="30" x14ac:dyDescent="0.25">
      <c r="A1520" t="str">
        <f>'Cover Page'!$A$1</f>
        <v>North Carolina Central University</v>
      </c>
      <c r="B1520" s="91" t="s">
        <v>39</v>
      </c>
      <c r="C1520" s="92" t="s">
        <v>32</v>
      </c>
      <c r="D1520" s="42" t="s">
        <v>29</v>
      </c>
      <c r="E1520" s="42" t="str">
        <f t="shared" si="23"/>
        <v>Other AuxiliariesDebt Service</v>
      </c>
      <c r="F1520" s="94">
        <f>VLOOKUP(E1520,'Budget Template'!$C:$G,VLOOKUP(C1520,'Fund Lookup'!$A$2:$B$5,2,FALSE),FALSE)</f>
        <v>0</v>
      </c>
    </row>
    <row r="1521" spans="1:6" ht="30" x14ac:dyDescent="0.25">
      <c r="A1521" t="str">
        <f>'Cover Page'!$A$1</f>
        <v>North Carolina Central University</v>
      </c>
      <c r="B1521" s="91" t="s">
        <v>39</v>
      </c>
      <c r="C1521" s="92" t="s">
        <v>32</v>
      </c>
      <c r="D1521" s="42" t="s">
        <v>12</v>
      </c>
      <c r="E1521" s="42" t="str">
        <f t="shared" si="23"/>
        <v>Other AuxiliariesUtilities</v>
      </c>
      <c r="F1521" s="94">
        <f>VLOOKUP(E1521,'Budget Template'!$C:$G,VLOOKUP(C1521,'Fund Lookup'!$A$2:$B$5,2,FALSE),FALSE)</f>
        <v>200</v>
      </c>
    </row>
    <row r="1522" spans="1:6" ht="30" x14ac:dyDescent="0.25">
      <c r="A1522" t="str">
        <f>'Cover Page'!$A$1</f>
        <v>North Carolina Central University</v>
      </c>
      <c r="B1522" s="91" t="s">
        <v>39</v>
      </c>
      <c r="C1522" s="92" t="s">
        <v>32</v>
      </c>
      <c r="D1522" s="42" t="s">
        <v>14</v>
      </c>
      <c r="E1522" s="42" t="str">
        <f t="shared" si="23"/>
        <v>Other AuxiliariesOther Expenses</v>
      </c>
      <c r="F1522" s="94">
        <f>VLOOKUP(E1522,'Budget Template'!$C:$G,VLOOKUP(C1522,'Fund Lookup'!$A$2:$B$5,2,FALSE),FALSE)</f>
        <v>18045</v>
      </c>
    </row>
    <row r="1523" spans="1:6" ht="30" x14ac:dyDescent="0.25">
      <c r="A1523" t="str">
        <f>'Cover Page'!$A$1</f>
        <v>North Carolina Central University</v>
      </c>
      <c r="B1523" s="91" t="s">
        <v>39</v>
      </c>
      <c r="C1523" s="92" t="s">
        <v>32</v>
      </c>
      <c r="D1523" s="42" t="s">
        <v>35</v>
      </c>
      <c r="E1523" s="42" t="str">
        <f t="shared" si="23"/>
        <v>Other AuxiliariesTransfers In</v>
      </c>
      <c r="F1523" s="94">
        <f>VLOOKUP(E1523,'Budget Template'!$C:$G,VLOOKUP(C1523,'Fund Lookup'!$A$2:$B$5,2,FALSE),FALSE)</f>
        <v>0</v>
      </c>
    </row>
    <row r="1524" spans="1:6" ht="30" x14ac:dyDescent="0.25">
      <c r="A1524" t="str">
        <f>'Cover Page'!$A$1</f>
        <v>North Carolina Central University</v>
      </c>
      <c r="B1524" s="91" t="s">
        <v>39</v>
      </c>
      <c r="C1524" s="92" t="s">
        <v>32</v>
      </c>
      <c r="D1524" s="42" t="s">
        <v>93</v>
      </c>
      <c r="E1524" s="42" t="str">
        <f t="shared" si="23"/>
        <v>Other AuxiliariesTransfers Out to Capital</v>
      </c>
      <c r="F1524" s="94">
        <f>VLOOKUP(E1524,'Budget Template'!$C:$G,VLOOKUP(C1524,'Fund Lookup'!$A$2:$B$5,2,FALSE),FALSE)</f>
        <v>0</v>
      </c>
    </row>
    <row r="1525" spans="1:6" ht="30" x14ac:dyDescent="0.25">
      <c r="A1525" t="str">
        <f>'Cover Page'!$A$1</f>
        <v>North Carolina Central University</v>
      </c>
      <c r="B1525" s="91" t="s">
        <v>39</v>
      </c>
      <c r="C1525" s="92" t="s">
        <v>32</v>
      </c>
      <c r="D1525" s="42" t="s">
        <v>94</v>
      </c>
      <c r="E1525" s="42" t="str">
        <f t="shared" si="23"/>
        <v>Other AuxiliariesTransfers Out (Other)</v>
      </c>
      <c r="F1525" s="94">
        <f>VLOOKUP(E1525,'Budget Template'!$C:$G,VLOOKUP(C1525,'Fund Lookup'!$A$2:$B$5,2,FALSE),FALSE)</f>
        <v>0</v>
      </c>
    </row>
    <row r="1526" spans="1:6" x14ac:dyDescent="0.25">
      <c r="A1526" t="str">
        <f>'Cover Page'!$A$1</f>
        <v>North Carolina Central University</v>
      </c>
      <c r="B1526" s="91" t="s">
        <v>39</v>
      </c>
      <c r="C1526" s="92" t="s">
        <v>86</v>
      </c>
      <c r="D1526" s="42" t="s">
        <v>33</v>
      </c>
      <c r="E1526" s="42" t="str">
        <f t="shared" si="23"/>
        <v>Other AuxiliariesState Appropriation, Tuition, &amp; Fees</v>
      </c>
      <c r="F1526" s="94">
        <f>VLOOKUP(E1526,'Budget Template'!$C:$G,VLOOKUP(C1526,'Fund Lookup'!$A$2:$B$5,2,FALSE),FALSE)</f>
        <v>0</v>
      </c>
    </row>
    <row r="1527" spans="1:6" x14ac:dyDescent="0.25">
      <c r="A1527" t="str">
        <f>'Cover Page'!$A$1</f>
        <v>North Carolina Central University</v>
      </c>
      <c r="B1527" s="91" t="s">
        <v>39</v>
      </c>
      <c r="C1527" s="92" t="s">
        <v>86</v>
      </c>
      <c r="D1527" s="42" t="s">
        <v>4</v>
      </c>
      <c r="E1527" s="42" t="str">
        <f t="shared" si="23"/>
        <v>Other AuxiliariesSales &amp; Services</v>
      </c>
      <c r="F1527" s="94">
        <f>VLOOKUP(E1527,'Budget Template'!$C:$G,VLOOKUP(C1527,'Fund Lookup'!$A$2:$B$5,2,FALSE),FALSE)</f>
        <v>0</v>
      </c>
    </row>
    <row r="1528" spans="1:6" x14ac:dyDescent="0.25">
      <c r="A1528" t="str">
        <f>'Cover Page'!$A$1</f>
        <v>North Carolina Central University</v>
      </c>
      <c r="B1528" s="91" t="s">
        <v>39</v>
      </c>
      <c r="C1528" s="92" t="s">
        <v>86</v>
      </c>
      <c r="D1528" s="42" t="s">
        <v>30</v>
      </c>
      <c r="E1528" s="42" t="str">
        <f t="shared" si="23"/>
        <v>Other AuxiliariesPatient Services</v>
      </c>
      <c r="F1528" s="94">
        <f>VLOOKUP(E1528,'Budget Template'!$C:$G,VLOOKUP(C1528,'Fund Lookup'!$A$2:$B$5,2,FALSE),FALSE)</f>
        <v>0</v>
      </c>
    </row>
    <row r="1529" spans="1:6" x14ac:dyDescent="0.25">
      <c r="A1529" t="str">
        <f>'Cover Page'!$A$1</f>
        <v>North Carolina Central University</v>
      </c>
      <c r="B1529" s="91" t="s">
        <v>39</v>
      </c>
      <c r="C1529" s="92" t="s">
        <v>86</v>
      </c>
      <c r="D1529" s="42" t="s">
        <v>5</v>
      </c>
      <c r="E1529" s="42" t="str">
        <f t="shared" si="23"/>
        <v>Other AuxiliariesContracts &amp; Grants</v>
      </c>
      <c r="F1529" s="94">
        <f>VLOOKUP(E1529,'Budget Template'!$C:$G,VLOOKUP(C1529,'Fund Lookup'!$A$2:$B$5,2,FALSE),FALSE)</f>
        <v>0</v>
      </c>
    </row>
    <row r="1530" spans="1:6" x14ac:dyDescent="0.25">
      <c r="A1530" t="str">
        <f>'Cover Page'!$A$1</f>
        <v>North Carolina Central University</v>
      </c>
      <c r="B1530" s="91" t="s">
        <v>39</v>
      </c>
      <c r="C1530" s="92" t="s">
        <v>86</v>
      </c>
      <c r="D1530" s="42" t="s">
        <v>6</v>
      </c>
      <c r="E1530" s="42" t="str">
        <f t="shared" si="23"/>
        <v>Other AuxiliariesGifts &amp; Investments</v>
      </c>
      <c r="F1530" s="94">
        <f>VLOOKUP(E1530,'Budget Template'!$C:$G,VLOOKUP(C1530,'Fund Lookup'!$A$2:$B$5,2,FALSE),FALSE)</f>
        <v>0</v>
      </c>
    </row>
    <row r="1531" spans="1:6" x14ac:dyDescent="0.25">
      <c r="A1531" t="str">
        <f>'Cover Page'!$A$1</f>
        <v>North Carolina Central University</v>
      </c>
      <c r="B1531" s="91" t="s">
        <v>39</v>
      </c>
      <c r="C1531" s="92" t="s">
        <v>86</v>
      </c>
      <c r="D1531" s="42" t="s">
        <v>7</v>
      </c>
      <c r="E1531" s="42" t="str">
        <f t="shared" si="23"/>
        <v>Other AuxiliariesOther Revenues</v>
      </c>
      <c r="F1531" s="94">
        <f>VLOOKUP(E1531,'Budget Template'!$C:$G,VLOOKUP(C1531,'Fund Lookup'!$A$2:$B$5,2,FALSE),FALSE)</f>
        <v>0</v>
      </c>
    </row>
    <row r="1532" spans="1:6" x14ac:dyDescent="0.25">
      <c r="A1532" t="str">
        <f>'Cover Page'!$A$1</f>
        <v>North Carolina Central University</v>
      </c>
      <c r="B1532" s="91" t="s">
        <v>39</v>
      </c>
      <c r="C1532" s="92" t="s">
        <v>86</v>
      </c>
      <c r="D1532" s="42" t="s">
        <v>10</v>
      </c>
      <c r="E1532" s="42" t="str">
        <f t="shared" si="23"/>
        <v>Other AuxiliariesSalaries and Wages</v>
      </c>
      <c r="F1532" s="94">
        <f>VLOOKUP(E1532,'Budget Template'!$C:$G,VLOOKUP(C1532,'Fund Lookup'!$A$2:$B$5,2,FALSE),FALSE)</f>
        <v>0</v>
      </c>
    </row>
    <row r="1533" spans="1:6" x14ac:dyDescent="0.25">
      <c r="A1533" t="str">
        <f>'Cover Page'!$A$1</f>
        <v>North Carolina Central University</v>
      </c>
      <c r="B1533" s="91" t="s">
        <v>39</v>
      </c>
      <c r="C1533" s="92" t="s">
        <v>86</v>
      </c>
      <c r="D1533" s="42" t="s">
        <v>11</v>
      </c>
      <c r="E1533" s="42" t="str">
        <f t="shared" si="23"/>
        <v>Other AuxiliariesStaff Benefits</v>
      </c>
      <c r="F1533" s="94">
        <f>VLOOKUP(E1533,'Budget Template'!$C:$G,VLOOKUP(C1533,'Fund Lookup'!$A$2:$B$5,2,FALSE),FALSE)</f>
        <v>0</v>
      </c>
    </row>
    <row r="1534" spans="1:6" x14ac:dyDescent="0.25">
      <c r="A1534" t="str">
        <f>'Cover Page'!$A$1</f>
        <v>North Carolina Central University</v>
      </c>
      <c r="B1534" s="91" t="s">
        <v>39</v>
      </c>
      <c r="C1534" s="92" t="s">
        <v>86</v>
      </c>
      <c r="D1534" s="42" t="s">
        <v>92</v>
      </c>
      <c r="E1534" s="42" t="str">
        <f t="shared" si="23"/>
        <v>Other AuxiliariesServices, Supplies, Materials, &amp; Equip.</v>
      </c>
      <c r="F1534" s="94">
        <f>VLOOKUP(E1534,'Budget Template'!$C:$G,VLOOKUP(C1534,'Fund Lookup'!$A$2:$B$5,2,FALSE),FALSE)</f>
        <v>0</v>
      </c>
    </row>
    <row r="1535" spans="1:6" x14ac:dyDescent="0.25">
      <c r="A1535" t="str">
        <f>'Cover Page'!$A$1</f>
        <v>North Carolina Central University</v>
      </c>
      <c r="B1535" s="91" t="s">
        <v>39</v>
      </c>
      <c r="C1535" s="92" t="s">
        <v>86</v>
      </c>
      <c r="D1535" s="42" t="s">
        <v>13</v>
      </c>
      <c r="E1535" s="42" t="str">
        <f t="shared" si="23"/>
        <v>Other AuxiliariesScholarships &amp; Fellowships</v>
      </c>
      <c r="F1535" s="94">
        <f>VLOOKUP(E1535,'Budget Template'!$C:$G,VLOOKUP(C1535,'Fund Lookup'!$A$2:$B$5,2,FALSE),FALSE)</f>
        <v>0</v>
      </c>
    </row>
    <row r="1536" spans="1:6" x14ac:dyDescent="0.25">
      <c r="A1536" t="str">
        <f>'Cover Page'!$A$1</f>
        <v>North Carolina Central University</v>
      </c>
      <c r="B1536" s="91" t="s">
        <v>39</v>
      </c>
      <c r="C1536" s="92" t="s">
        <v>86</v>
      </c>
      <c r="D1536" s="42" t="s">
        <v>29</v>
      </c>
      <c r="E1536" s="42" t="str">
        <f t="shared" si="23"/>
        <v>Other AuxiliariesDebt Service</v>
      </c>
      <c r="F1536" s="94">
        <f>VLOOKUP(E1536,'Budget Template'!$C:$G,VLOOKUP(C1536,'Fund Lookup'!$A$2:$B$5,2,FALSE),FALSE)</f>
        <v>0</v>
      </c>
    </row>
    <row r="1537" spans="1:6" x14ac:dyDescent="0.25">
      <c r="A1537" t="str">
        <f>'Cover Page'!$A$1</f>
        <v>North Carolina Central University</v>
      </c>
      <c r="B1537" s="91" t="s">
        <v>39</v>
      </c>
      <c r="C1537" s="92" t="s">
        <v>86</v>
      </c>
      <c r="D1537" s="42" t="s">
        <v>12</v>
      </c>
      <c r="E1537" s="42" t="str">
        <f t="shared" si="23"/>
        <v>Other AuxiliariesUtilities</v>
      </c>
      <c r="F1537" s="94">
        <f>VLOOKUP(E1537,'Budget Template'!$C:$G,VLOOKUP(C1537,'Fund Lookup'!$A$2:$B$5,2,FALSE),FALSE)</f>
        <v>0</v>
      </c>
    </row>
    <row r="1538" spans="1:6" x14ac:dyDescent="0.25">
      <c r="A1538" t="str">
        <f>'Cover Page'!$A$1</f>
        <v>North Carolina Central University</v>
      </c>
      <c r="B1538" s="91" t="s">
        <v>39</v>
      </c>
      <c r="C1538" s="92" t="s">
        <v>86</v>
      </c>
      <c r="D1538" s="42" t="s">
        <v>14</v>
      </c>
      <c r="E1538" s="42" t="str">
        <f t="shared" si="23"/>
        <v>Other AuxiliariesOther Expenses</v>
      </c>
      <c r="F1538" s="94">
        <f>VLOOKUP(E1538,'Budget Template'!$C:$G,VLOOKUP(C1538,'Fund Lookup'!$A$2:$B$5,2,FALSE),FALSE)</f>
        <v>0</v>
      </c>
    </row>
    <row r="1539" spans="1:6" x14ac:dyDescent="0.25">
      <c r="A1539" t="str">
        <f>'Cover Page'!$A$1</f>
        <v>North Carolina Central University</v>
      </c>
      <c r="B1539" s="91" t="s">
        <v>39</v>
      </c>
      <c r="C1539" s="92" t="s">
        <v>86</v>
      </c>
      <c r="D1539" s="42" t="s">
        <v>35</v>
      </c>
      <c r="E1539" s="42" t="str">
        <f t="shared" ref="E1539:E1557" si="24">B1539&amp;D1539</f>
        <v>Other AuxiliariesTransfers In</v>
      </c>
      <c r="F1539" s="94">
        <f>VLOOKUP(E1539,'Budget Template'!$C:$G,VLOOKUP(C1539,'Fund Lookup'!$A$2:$B$5,2,FALSE),FALSE)</f>
        <v>0</v>
      </c>
    </row>
    <row r="1540" spans="1:6" x14ac:dyDescent="0.25">
      <c r="A1540" t="str">
        <f>'Cover Page'!$A$1</f>
        <v>North Carolina Central University</v>
      </c>
      <c r="B1540" s="91" t="s">
        <v>39</v>
      </c>
      <c r="C1540" s="92" t="s">
        <v>86</v>
      </c>
      <c r="D1540" s="42" t="s">
        <v>93</v>
      </c>
      <c r="E1540" s="42" t="str">
        <f t="shared" si="24"/>
        <v>Other AuxiliariesTransfers Out to Capital</v>
      </c>
      <c r="F1540" s="94">
        <f>VLOOKUP(E1540,'Budget Template'!$C:$G,VLOOKUP(C1540,'Fund Lookup'!$A$2:$B$5,2,FALSE),FALSE)</f>
        <v>0</v>
      </c>
    </row>
    <row r="1541" spans="1:6" x14ac:dyDescent="0.25">
      <c r="A1541" t="str">
        <f>'Cover Page'!$A$1</f>
        <v>North Carolina Central University</v>
      </c>
      <c r="B1541" s="91" t="s">
        <v>39</v>
      </c>
      <c r="C1541" s="92" t="s">
        <v>86</v>
      </c>
      <c r="D1541" s="42" t="s">
        <v>94</v>
      </c>
      <c r="E1541" s="42" t="str">
        <f t="shared" si="24"/>
        <v>Other AuxiliariesTransfers Out (Other)</v>
      </c>
      <c r="F1541" s="94">
        <f>VLOOKUP(E1541,'Budget Template'!$C:$G,VLOOKUP(C1541,'Fund Lookup'!$A$2:$B$5,2,FALSE),FALSE)</f>
        <v>0</v>
      </c>
    </row>
    <row r="1542" spans="1:6" x14ac:dyDescent="0.25">
      <c r="A1542" t="str">
        <f>'Cover Page'!$A$1</f>
        <v>North Carolina Central University</v>
      </c>
      <c r="B1542" s="91" t="s">
        <v>39</v>
      </c>
      <c r="C1542" s="92" t="s">
        <v>28</v>
      </c>
      <c r="D1542" s="42" t="s">
        <v>33</v>
      </c>
      <c r="E1542" s="42" t="str">
        <f t="shared" si="24"/>
        <v>Other AuxiliariesState Appropriation, Tuition, &amp; Fees</v>
      </c>
      <c r="F1542" s="94">
        <f>VLOOKUP(E1542,'Budget Template'!$C:$G,VLOOKUP(C1542,'Fund Lookup'!$A$2:$B$5,2,FALSE),FALSE)</f>
        <v>0</v>
      </c>
    </row>
    <row r="1543" spans="1:6" x14ac:dyDescent="0.25">
      <c r="A1543" t="str">
        <f>'Cover Page'!$A$1</f>
        <v>North Carolina Central University</v>
      </c>
      <c r="B1543" s="91" t="s">
        <v>39</v>
      </c>
      <c r="C1543" s="92" t="s">
        <v>28</v>
      </c>
      <c r="D1543" s="42" t="s">
        <v>4</v>
      </c>
      <c r="E1543" s="42" t="str">
        <f t="shared" si="24"/>
        <v>Other AuxiliariesSales &amp; Services</v>
      </c>
      <c r="F1543" s="94">
        <f>VLOOKUP(E1543,'Budget Template'!$C:$G,VLOOKUP(C1543,'Fund Lookup'!$A$2:$B$5,2,FALSE),FALSE)</f>
        <v>0</v>
      </c>
    </row>
    <row r="1544" spans="1:6" x14ac:dyDescent="0.25">
      <c r="A1544" t="str">
        <f>'Cover Page'!$A$1</f>
        <v>North Carolina Central University</v>
      </c>
      <c r="B1544" s="91" t="s">
        <v>39</v>
      </c>
      <c r="C1544" s="92" t="s">
        <v>28</v>
      </c>
      <c r="D1544" s="42" t="s">
        <v>30</v>
      </c>
      <c r="E1544" s="42" t="str">
        <f t="shared" si="24"/>
        <v>Other AuxiliariesPatient Services</v>
      </c>
      <c r="F1544" s="94">
        <f>VLOOKUP(E1544,'Budget Template'!$C:$G,VLOOKUP(C1544,'Fund Lookup'!$A$2:$B$5,2,FALSE),FALSE)</f>
        <v>0</v>
      </c>
    </row>
    <row r="1545" spans="1:6" x14ac:dyDescent="0.25">
      <c r="A1545" t="str">
        <f>'Cover Page'!$A$1</f>
        <v>North Carolina Central University</v>
      </c>
      <c r="B1545" s="91" t="s">
        <v>39</v>
      </c>
      <c r="C1545" s="92" t="s">
        <v>28</v>
      </c>
      <c r="D1545" s="42" t="s">
        <v>5</v>
      </c>
      <c r="E1545" s="42" t="str">
        <f t="shared" si="24"/>
        <v>Other AuxiliariesContracts &amp; Grants</v>
      </c>
      <c r="F1545" s="94">
        <f>VLOOKUP(E1545,'Budget Template'!$C:$G,VLOOKUP(C1545,'Fund Lookup'!$A$2:$B$5,2,FALSE),FALSE)</f>
        <v>0</v>
      </c>
    </row>
    <row r="1546" spans="1:6" x14ac:dyDescent="0.25">
      <c r="A1546" t="str">
        <f>'Cover Page'!$A$1</f>
        <v>North Carolina Central University</v>
      </c>
      <c r="B1546" s="91" t="s">
        <v>39</v>
      </c>
      <c r="C1546" s="92" t="s">
        <v>28</v>
      </c>
      <c r="D1546" s="42" t="s">
        <v>6</v>
      </c>
      <c r="E1546" s="42" t="str">
        <f t="shared" si="24"/>
        <v>Other AuxiliariesGifts &amp; Investments</v>
      </c>
      <c r="F1546" s="94">
        <f>VLOOKUP(E1546,'Budget Template'!$C:$G,VLOOKUP(C1546,'Fund Lookup'!$A$2:$B$5,2,FALSE),FALSE)</f>
        <v>0</v>
      </c>
    </row>
    <row r="1547" spans="1:6" x14ac:dyDescent="0.25">
      <c r="A1547" t="str">
        <f>'Cover Page'!$A$1</f>
        <v>North Carolina Central University</v>
      </c>
      <c r="B1547" s="91" t="s">
        <v>39</v>
      </c>
      <c r="C1547" s="92" t="s">
        <v>28</v>
      </c>
      <c r="D1547" s="42" t="s">
        <v>7</v>
      </c>
      <c r="E1547" s="42" t="str">
        <f t="shared" si="24"/>
        <v>Other AuxiliariesOther Revenues</v>
      </c>
      <c r="F1547" s="94">
        <f>VLOOKUP(E1547,'Budget Template'!$C:$G,VLOOKUP(C1547,'Fund Lookup'!$A$2:$B$5,2,FALSE),FALSE)</f>
        <v>0</v>
      </c>
    </row>
    <row r="1548" spans="1:6" x14ac:dyDescent="0.25">
      <c r="A1548" t="str">
        <f>'Cover Page'!$A$1</f>
        <v>North Carolina Central University</v>
      </c>
      <c r="B1548" s="91" t="s">
        <v>39</v>
      </c>
      <c r="C1548" s="92" t="s">
        <v>28</v>
      </c>
      <c r="D1548" s="42" t="s">
        <v>10</v>
      </c>
      <c r="E1548" s="42" t="str">
        <f t="shared" si="24"/>
        <v>Other AuxiliariesSalaries and Wages</v>
      </c>
      <c r="F1548" s="94">
        <f>VLOOKUP(E1548,'Budget Template'!$C:$G,VLOOKUP(C1548,'Fund Lookup'!$A$2:$B$5,2,FALSE),FALSE)</f>
        <v>0</v>
      </c>
    </row>
    <row r="1549" spans="1:6" x14ac:dyDescent="0.25">
      <c r="A1549" t="str">
        <f>'Cover Page'!$A$1</f>
        <v>North Carolina Central University</v>
      </c>
      <c r="B1549" s="91" t="s">
        <v>39</v>
      </c>
      <c r="C1549" s="92" t="s">
        <v>28</v>
      </c>
      <c r="D1549" s="42" t="s">
        <v>11</v>
      </c>
      <c r="E1549" s="42" t="str">
        <f t="shared" si="24"/>
        <v>Other AuxiliariesStaff Benefits</v>
      </c>
      <c r="F1549" s="94">
        <f>VLOOKUP(E1549,'Budget Template'!$C:$G,VLOOKUP(C1549,'Fund Lookup'!$A$2:$B$5,2,FALSE),FALSE)</f>
        <v>0</v>
      </c>
    </row>
    <row r="1550" spans="1:6" x14ac:dyDescent="0.25">
      <c r="A1550" t="str">
        <f>'Cover Page'!$A$1</f>
        <v>North Carolina Central University</v>
      </c>
      <c r="B1550" s="91" t="s">
        <v>39</v>
      </c>
      <c r="C1550" s="92" t="s">
        <v>28</v>
      </c>
      <c r="D1550" s="42" t="s">
        <v>92</v>
      </c>
      <c r="E1550" s="42" t="str">
        <f t="shared" si="24"/>
        <v>Other AuxiliariesServices, Supplies, Materials, &amp; Equip.</v>
      </c>
      <c r="F1550" s="94">
        <f>VLOOKUP(E1550,'Budget Template'!$C:$G,VLOOKUP(C1550,'Fund Lookup'!$A$2:$B$5,2,FALSE),FALSE)</f>
        <v>0</v>
      </c>
    </row>
    <row r="1551" spans="1:6" x14ac:dyDescent="0.25">
      <c r="A1551" t="str">
        <f>'Cover Page'!$A$1</f>
        <v>North Carolina Central University</v>
      </c>
      <c r="B1551" s="91" t="s">
        <v>39</v>
      </c>
      <c r="C1551" s="92" t="s">
        <v>28</v>
      </c>
      <c r="D1551" s="42" t="s">
        <v>13</v>
      </c>
      <c r="E1551" s="42" t="str">
        <f t="shared" si="24"/>
        <v>Other AuxiliariesScholarships &amp; Fellowships</v>
      </c>
      <c r="F1551" s="94">
        <f>VLOOKUP(E1551,'Budget Template'!$C:$G,VLOOKUP(C1551,'Fund Lookup'!$A$2:$B$5,2,FALSE),FALSE)</f>
        <v>0</v>
      </c>
    </row>
    <row r="1552" spans="1:6" x14ac:dyDescent="0.25">
      <c r="A1552" t="str">
        <f>'Cover Page'!$A$1</f>
        <v>North Carolina Central University</v>
      </c>
      <c r="B1552" s="91" t="s">
        <v>39</v>
      </c>
      <c r="C1552" s="92" t="s">
        <v>28</v>
      </c>
      <c r="D1552" s="42" t="s">
        <v>29</v>
      </c>
      <c r="E1552" s="42" t="str">
        <f t="shared" si="24"/>
        <v>Other AuxiliariesDebt Service</v>
      </c>
      <c r="F1552" s="94">
        <f>VLOOKUP(E1552,'Budget Template'!$C:$G,VLOOKUP(C1552,'Fund Lookup'!$A$2:$B$5,2,FALSE),FALSE)</f>
        <v>0</v>
      </c>
    </row>
    <row r="1553" spans="1:6" x14ac:dyDescent="0.25">
      <c r="A1553" t="str">
        <f>'Cover Page'!$A$1</f>
        <v>North Carolina Central University</v>
      </c>
      <c r="B1553" s="91" t="s">
        <v>39</v>
      </c>
      <c r="C1553" s="92" t="s">
        <v>28</v>
      </c>
      <c r="D1553" s="42" t="s">
        <v>12</v>
      </c>
      <c r="E1553" s="42" t="str">
        <f t="shared" si="24"/>
        <v>Other AuxiliariesUtilities</v>
      </c>
      <c r="F1553" s="94">
        <f>VLOOKUP(E1553,'Budget Template'!$C:$G,VLOOKUP(C1553,'Fund Lookup'!$A$2:$B$5,2,FALSE),FALSE)</f>
        <v>0</v>
      </c>
    </row>
    <row r="1554" spans="1:6" x14ac:dyDescent="0.25">
      <c r="A1554" t="str">
        <f>'Cover Page'!$A$1</f>
        <v>North Carolina Central University</v>
      </c>
      <c r="B1554" s="91" t="s">
        <v>39</v>
      </c>
      <c r="C1554" s="92" t="s">
        <v>28</v>
      </c>
      <c r="D1554" s="42" t="s">
        <v>14</v>
      </c>
      <c r="E1554" s="42" t="str">
        <f t="shared" si="24"/>
        <v>Other AuxiliariesOther Expenses</v>
      </c>
      <c r="F1554" s="94">
        <f>VLOOKUP(E1554,'Budget Template'!$C:$G,VLOOKUP(C1554,'Fund Lookup'!$A$2:$B$5,2,FALSE),FALSE)</f>
        <v>0</v>
      </c>
    </row>
    <row r="1555" spans="1:6" x14ac:dyDescent="0.25">
      <c r="A1555" t="str">
        <f>'Cover Page'!$A$1</f>
        <v>North Carolina Central University</v>
      </c>
      <c r="B1555" s="91" t="s">
        <v>39</v>
      </c>
      <c r="C1555" s="92" t="s">
        <v>28</v>
      </c>
      <c r="D1555" s="42" t="s">
        <v>35</v>
      </c>
      <c r="E1555" s="42" t="str">
        <f t="shared" si="24"/>
        <v>Other AuxiliariesTransfers In</v>
      </c>
      <c r="F1555" s="94">
        <f>VLOOKUP(E1555,'Budget Template'!$C:$G,VLOOKUP(C1555,'Fund Lookup'!$A$2:$B$5,2,FALSE),FALSE)</f>
        <v>0</v>
      </c>
    </row>
    <row r="1556" spans="1:6" x14ac:dyDescent="0.25">
      <c r="A1556" t="str">
        <f>'Cover Page'!$A$1</f>
        <v>North Carolina Central University</v>
      </c>
      <c r="B1556" s="91" t="s">
        <v>39</v>
      </c>
      <c r="C1556" s="92" t="s">
        <v>28</v>
      </c>
      <c r="D1556" s="42" t="s">
        <v>93</v>
      </c>
      <c r="E1556" s="42" t="str">
        <f t="shared" si="24"/>
        <v>Other AuxiliariesTransfers Out to Capital</v>
      </c>
      <c r="F1556" s="94">
        <f>VLOOKUP(E1556,'Budget Template'!$C:$G,VLOOKUP(C1556,'Fund Lookup'!$A$2:$B$5,2,FALSE),FALSE)</f>
        <v>0</v>
      </c>
    </row>
    <row r="1557" spans="1:6" x14ac:dyDescent="0.25">
      <c r="A1557" t="str">
        <f>'Cover Page'!$A$1</f>
        <v>North Carolina Central University</v>
      </c>
      <c r="B1557" s="91" t="s">
        <v>39</v>
      </c>
      <c r="C1557" s="92" t="s">
        <v>28</v>
      </c>
      <c r="D1557" s="42" t="s">
        <v>94</v>
      </c>
      <c r="E1557" s="42" t="str">
        <f t="shared" si="24"/>
        <v>Other AuxiliariesTransfers Out (Other)</v>
      </c>
      <c r="F1557" s="94">
        <f>VLOOKUP(E1557,'Budget Template'!$C:$G,VLOOKUP(C1557,'Fund Lookup'!$A$2:$B$5,2,FALSE),FALSE)</f>
        <v>0</v>
      </c>
    </row>
    <row r="1558" spans="1:6" x14ac:dyDescent="0.25">
      <c r="A1558" t="str">
        <f>'Cover Page'!$A$1</f>
        <v>North Carolina Central University</v>
      </c>
      <c r="B1558" t="s">
        <v>75</v>
      </c>
      <c r="C1558" s="92" t="s">
        <v>0</v>
      </c>
      <c r="D1558" s="42" t="s">
        <v>33</v>
      </c>
      <c r="E1558" s="42" t="str">
        <f t="shared" ref="E1558" si="25">B1558&amp;D1558</f>
        <v>Central Funds Not Budgeted in a UnitState Appropriation, Tuition, &amp; Fees</v>
      </c>
      <c r="F1558" s="94">
        <f>VLOOKUP(E1558,'Budget Template'!$C:$G,VLOOKUP(C1558,'Fund Lookup'!$A$2:$B$5,2,FALSE),FALSE)</f>
        <v>0</v>
      </c>
    </row>
    <row r="1559" spans="1:6" x14ac:dyDescent="0.25">
      <c r="A1559" t="str">
        <f>'Cover Page'!$A$1</f>
        <v>North Carolina Central University</v>
      </c>
      <c r="B1559" t="s">
        <v>75</v>
      </c>
      <c r="C1559" s="92" t="s">
        <v>0</v>
      </c>
      <c r="D1559" s="42" t="s">
        <v>4</v>
      </c>
      <c r="E1559" s="42" t="str">
        <f t="shared" ref="E1559:E1622" si="26">B1559&amp;D1559</f>
        <v>Central Funds Not Budgeted in a UnitSales &amp; Services</v>
      </c>
      <c r="F1559" s="94">
        <f>VLOOKUP(E1559,'Budget Template'!$C:$G,VLOOKUP(C1559,'Fund Lookup'!$A$2:$B$5,2,FALSE),FALSE)</f>
        <v>0</v>
      </c>
    </row>
    <row r="1560" spans="1:6" x14ac:dyDescent="0.25">
      <c r="A1560" t="str">
        <f>'Cover Page'!$A$1</f>
        <v>North Carolina Central University</v>
      </c>
      <c r="B1560" t="s">
        <v>75</v>
      </c>
      <c r="C1560" s="92" t="s">
        <v>0</v>
      </c>
      <c r="D1560" s="42" t="s">
        <v>30</v>
      </c>
      <c r="E1560" s="42" t="str">
        <f t="shared" si="26"/>
        <v>Central Funds Not Budgeted in a UnitPatient Services</v>
      </c>
      <c r="F1560" s="94">
        <f>VLOOKUP(E1560,'Budget Template'!$C:$G,VLOOKUP(C1560,'Fund Lookup'!$A$2:$B$5,2,FALSE),FALSE)</f>
        <v>0</v>
      </c>
    </row>
    <row r="1561" spans="1:6" x14ac:dyDescent="0.25">
      <c r="A1561" t="str">
        <f>'Cover Page'!$A$1</f>
        <v>North Carolina Central University</v>
      </c>
      <c r="B1561" t="s">
        <v>75</v>
      </c>
      <c r="C1561" s="92" t="s">
        <v>0</v>
      </c>
      <c r="D1561" s="42" t="s">
        <v>5</v>
      </c>
      <c r="E1561" s="42" t="str">
        <f t="shared" si="26"/>
        <v>Central Funds Not Budgeted in a UnitContracts &amp; Grants</v>
      </c>
      <c r="F1561" s="94">
        <f>VLOOKUP(E1561,'Budget Template'!$C:$G,VLOOKUP(C1561,'Fund Lookup'!$A$2:$B$5,2,FALSE),FALSE)</f>
        <v>0</v>
      </c>
    </row>
    <row r="1562" spans="1:6" x14ac:dyDescent="0.25">
      <c r="A1562" t="str">
        <f>'Cover Page'!$A$1</f>
        <v>North Carolina Central University</v>
      </c>
      <c r="B1562" t="s">
        <v>75</v>
      </c>
      <c r="C1562" s="92" t="s">
        <v>0</v>
      </c>
      <c r="D1562" s="42" t="s">
        <v>6</v>
      </c>
      <c r="E1562" s="42" t="str">
        <f t="shared" si="26"/>
        <v>Central Funds Not Budgeted in a UnitGifts &amp; Investments</v>
      </c>
      <c r="F1562" s="94">
        <f>VLOOKUP(E1562,'Budget Template'!$C:$G,VLOOKUP(C1562,'Fund Lookup'!$A$2:$B$5,2,FALSE),FALSE)</f>
        <v>0</v>
      </c>
    </row>
    <row r="1563" spans="1:6" x14ac:dyDescent="0.25">
      <c r="A1563" t="str">
        <f>'Cover Page'!$A$1</f>
        <v>North Carolina Central University</v>
      </c>
      <c r="B1563" t="s">
        <v>75</v>
      </c>
      <c r="C1563" s="92" t="s">
        <v>0</v>
      </c>
      <c r="D1563" s="42" t="s">
        <v>7</v>
      </c>
      <c r="E1563" s="42" t="str">
        <f t="shared" si="26"/>
        <v>Central Funds Not Budgeted in a UnitOther Revenues</v>
      </c>
      <c r="F1563" s="94">
        <f>VLOOKUP(E1563,'Budget Template'!$C:$G,VLOOKUP(C1563,'Fund Lookup'!$A$2:$B$5,2,FALSE),FALSE)</f>
        <v>0</v>
      </c>
    </row>
    <row r="1564" spans="1:6" x14ac:dyDescent="0.25">
      <c r="A1564" t="str">
        <f>'Cover Page'!$A$1</f>
        <v>North Carolina Central University</v>
      </c>
      <c r="B1564" t="s">
        <v>75</v>
      </c>
      <c r="C1564" s="92" t="s">
        <v>0</v>
      </c>
      <c r="D1564" s="42" t="s">
        <v>82</v>
      </c>
      <c r="E1564" s="42" t="str">
        <f t="shared" si="26"/>
        <v>Central Funds Not Budgeted in a UnitSalaries and Wages*</v>
      </c>
      <c r="F1564" s="94">
        <f>VLOOKUP(E1564,'Budget Template'!$C:$G,VLOOKUP(C1564,'Fund Lookup'!$A$2:$B$5,2,FALSE),FALSE)</f>
        <v>0</v>
      </c>
    </row>
    <row r="1565" spans="1:6" x14ac:dyDescent="0.25">
      <c r="A1565" t="str">
        <f>'Cover Page'!$A$1</f>
        <v>North Carolina Central University</v>
      </c>
      <c r="B1565" t="s">
        <v>75</v>
      </c>
      <c r="C1565" s="92" t="s">
        <v>0</v>
      </c>
      <c r="D1565" s="42" t="s">
        <v>11</v>
      </c>
      <c r="E1565" s="42" t="str">
        <f t="shared" si="26"/>
        <v>Central Funds Not Budgeted in a UnitStaff Benefits</v>
      </c>
      <c r="F1565" s="94">
        <f>VLOOKUP(E1565,'Budget Template'!$C:$G,VLOOKUP(C1565,'Fund Lookup'!$A$2:$B$5,2,FALSE),FALSE)</f>
        <v>0</v>
      </c>
    </row>
    <row r="1566" spans="1:6" x14ac:dyDescent="0.25">
      <c r="A1566" t="str">
        <f>'Cover Page'!$A$1</f>
        <v>North Carolina Central University</v>
      </c>
      <c r="B1566" t="s">
        <v>75</v>
      </c>
      <c r="C1566" s="92" t="s">
        <v>0</v>
      </c>
      <c r="D1566" s="42" t="s">
        <v>92</v>
      </c>
      <c r="E1566" s="42" t="str">
        <f t="shared" si="26"/>
        <v>Central Funds Not Budgeted in a UnitServices, Supplies, Materials, &amp; Equip.</v>
      </c>
      <c r="F1566" s="94">
        <f>VLOOKUP(E1566,'Budget Template'!$C:$G,VLOOKUP(C1566,'Fund Lookup'!$A$2:$B$5,2,FALSE),FALSE)</f>
        <v>0</v>
      </c>
    </row>
    <row r="1567" spans="1:6" x14ac:dyDescent="0.25">
      <c r="A1567" t="str">
        <f>'Cover Page'!$A$1</f>
        <v>North Carolina Central University</v>
      </c>
      <c r="B1567" t="s">
        <v>75</v>
      </c>
      <c r="C1567" s="92" t="s">
        <v>0</v>
      </c>
      <c r="D1567" s="42" t="s">
        <v>13</v>
      </c>
      <c r="E1567" s="42" t="str">
        <f t="shared" si="26"/>
        <v>Central Funds Not Budgeted in a UnitScholarships &amp; Fellowships</v>
      </c>
      <c r="F1567" s="94">
        <f>VLOOKUP(E1567,'Budget Template'!$C:$G,VLOOKUP(C1567,'Fund Lookup'!$A$2:$B$5,2,FALSE),FALSE)</f>
        <v>0</v>
      </c>
    </row>
    <row r="1568" spans="1:6" x14ac:dyDescent="0.25">
      <c r="A1568" t="str">
        <f>'Cover Page'!$A$1</f>
        <v>North Carolina Central University</v>
      </c>
      <c r="B1568" t="s">
        <v>75</v>
      </c>
      <c r="C1568" s="92" t="s">
        <v>0</v>
      </c>
      <c r="D1568" s="42" t="s">
        <v>29</v>
      </c>
      <c r="E1568" s="42" t="str">
        <f t="shared" si="26"/>
        <v>Central Funds Not Budgeted in a UnitDebt Service</v>
      </c>
      <c r="F1568" s="94">
        <f>VLOOKUP(E1568,'Budget Template'!$C:$G,VLOOKUP(C1568,'Fund Lookup'!$A$2:$B$5,2,FALSE),FALSE)</f>
        <v>0</v>
      </c>
    </row>
    <row r="1569" spans="1:6" x14ac:dyDescent="0.25">
      <c r="A1569" t="str">
        <f>'Cover Page'!$A$1</f>
        <v>North Carolina Central University</v>
      </c>
      <c r="B1569" t="s">
        <v>75</v>
      </c>
      <c r="C1569" s="92" t="s">
        <v>0</v>
      </c>
      <c r="D1569" s="42" t="s">
        <v>12</v>
      </c>
      <c r="E1569" s="42" t="str">
        <f t="shared" si="26"/>
        <v>Central Funds Not Budgeted in a UnitUtilities</v>
      </c>
      <c r="F1569" s="94">
        <f>VLOOKUP(E1569,'Budget Template'!$C:$G,VLOOKUP(C1569,'Fund Lookup'!$A$2:$B$5,2,FALSE),FALSE)</f>
        <v>0</v>
      </c>
    </row>
    <row r="1570" spans="1:6" x14ac:dyDescent="0.25">
      <c r="A1570" t="str">
        <f>'Cover Page'!$A$1</f>
        <v>North Carolina Central University</v>
      </c>
      <c r="B1570" t="s">
        <v>75</v>
      </c>
      <c r="C1570" s="92" t="s">
        <v>0</v>
      </c>
      <c r="D1570" s="42" t="s">
        <v>14</v>
      </c>
      <c r="E1570" s="42" t="str">
        <f t="shared" si="26"/>
        <v>Central Funds Not Budgeted in a UnitOther Expenses</v>
      </c>
      <c r="F1570" s="94">
        <f>VLOOKUP(E1570,'Budget Template'!$C:$G,VLOOKUP(C1570,'Fund Lookup'!$A$2:$B$5,2,FALSE),FALSE)</f>
        <v>0</v>
      </c>
    </row>
    <row r="1571" spans="1:6" x14ac:dyDescent="0.25">
      <c r="A1571" t="str">
        <f>'Cover Page'!$A$1</f>
        <v>North Carolina Central University</v>
      </c>
      <c r="B1571" t="s">
        <v>75</v>
      </c>
      <c r="C1571" s="92" t="s">
        <v>0</v>
      </c>
      <c r="D1571" s="42" t="s">
        <v>35</v>
      </c>
      <c r="E1571" s="42" t="str">
        <f t="shared" si="26"/>
        <v>Central Funds Not Budgeted in a UnitTransfers In</v>
      </c>
      <c r="F1571" s="94">
        <f>VLOOKUP(E1571,'Budget Template'!$C:$G,VLOOKUP(C1571,'Fund Lookup'!$A$2:$B$5,2,FALSE),FALSE)</f>
        <v>0</v>
      </c>
    </row>
    <row r="1572" spans="1:6" x14ac:dyDescent="0.25">
      <c r="A1572" t="str">
        <f>'Cover Page'!$A$1</f>
        <v>North Carolina Central University</v>
      </c>
      <c r="B1572" t="s">
        <v>75</v>
      </c>
      <c r="C1572" s="92" t="s">
        <v>0</v>
      </c>
      <c r="D1572" s="42" t="s">
        <v>93</v>
      </c>
      <c r="E1572" s="42" t="str">
        <f t="shared" si="26"/>
        <v>Central Funds Not Budgeted in a UnitTransfers Out to Capital</v>
      </c>
      <c r="F1572" s="94">
        <f>VLOOKUP(E1572,'Budget Template'!$C:$G,VLOOKUP(C1572,'Fund Lookup'!$A$2:$B$5,2,FALSE),FALSE)</f>
        <v>0</v>
      </c>
    </row>
    <row r="1573" spans="1:6" x14ac:dyDescent="0.25">
      <c r="A1573" t="str">
        <f>'Cover Page'!$A$1</f>
        <v>North Carolina Central University</v>
      </c>
      <c r="B1573" t="s">
        <v>75</v>
      </c>
      <c r="C1573" s="92" t="s">
        <v>0</v>
      </c>
      <c r="D1573" s="42" t="s">
        <v>94</v>
      </c>
      <c r="E1573" s="42" t="str">
        <f t="shared" si="26"/>
        <v>Central Funds Not Budgeted in a UnitTransfers Out (Other)</v>
      </c>
      <c r="F1573" s="94">
        <f>VLOOKUP(E1573,'Budget Template'!$C:$G,VLOOKUP(C1573,'Fund Lookup'!$A$2:$B$5,2,FALSE),FALSE)</f>
        <v>0</v>
      </c>
    </row>
    <row r="1574" spans="1:6" ht="30" x14ac:dyDescent="0.25">
      <c r="A1574" t="str">
        <f>'Cover Page'!$A$1</f>
        <v>North Carolina Central University</v>
      </c>
      <c r="B1574" t="s">
        <v>75</v>
      </c>
      <c r="C1574" s="92" t="s">
        <v>32</v>
      </c>
      <c r="D1574" s="42" t="s">
        <v>33</v>
      </c>
      <c r="E1574" s="42" t="str">
        <f t="shared" si="26"/>
        <v>Central Funds Not Budgeted in a UnitState Appropriation, Tuition, &amp; Fees</v>
      </c>
      <c r="F1574" s="94">
        <f>VLOOKUP(E1574,'Budget Template'!$C:$G,VLOOKUP(C1574,'Fund Lookup'!$A$2:$B$5,2,FALSE),FALSE)</f>
        <v>0</v>
      </c>
    </row>
    <row r="1575" spans="1:6" ht="30" x14ac:dyDescent="0.25">
      <c r="A1575" t="str">
        <f>'Cover Page'!$A$1</f>
        <v>North Carolina Central University</v>
      </c>
      <c r="B1575" t="s">
        <v>75</v>
      </c>
      <c r="C1575" s="92" t="s">
        <v>32</v>
      </c>
      <c r="D1575" s="42" t="s">
        <v>4</v>
      </c>
      <c r="E1575" s="42" t="str">
        <f t="shared" si="26"/>
        <v>Central Funds Not Budgeted in a UnitSales &amp; Services</v>
      </c>
      <c r="F1575" s="94">
        <f>VLOOKUP(E1575,'Budget Template'!$C:$G,VLOOKUP(C1575,'Fund Lookup'!$A$2:$B$5,2,FALSE),FALSE)</f>
        <v>0</v>
      </c>
    </row>
    <row r="1576" spans="1:6" ht="30" x14ac:dyDescent="0.25">
      <c r="A1576" t="str">
        <f>'Cover Page'!$A$1</f>
        <v>North Carolina Central University</v>
      </c>
      <c r="B1576" t="s">
        <v>75</v>
      </c>
      <c r="C1576" s="92" t="s">
        <v>32</v>
      </c>
      <c r="D1576" s="42" t="s">
        <v>30</v>
      </c>
      <c r="E1576" s="42" t="str">
        <f t="shared" si="26"/>
        <v>Central Funds Not Budgeted in a UnitPatient Services</v>
      </c>
      <c r="F1576" s="94">
        <f>VLOOKUP(E1576,'Budget Template'!$C:$G,VLOOKUP(C1576,'Fund Lookup'!$A$2:$B$5,2,FALSE),FALSE)</f>
        <v>0</v>
      </c>
    </row>
    <row r="1577" spans="1:6" ht="30" x14ac:dyDescent="0.25">
      <c r="A1577" t="str">
        <f>'Cover Page'!$A$1</f>
        <v>North Carolina Central University</v>
      </c>
      <c r="B1577" t="s">
        <v>75</v>
      </c>
      <c r="C1577" s="92" t="s">
        <v>32</v>
      </c>
      <c r="D1577" s="42" t="s">
        <v>5</v>
      </c>
      <c r="E1577" s="42" t="str">
        <f t="shared" si="26"/>
        <v>Central Funds Not Budgeted in a UnitContracts &amp; Grants</v>
      </c>
      <c r="F1577" s="94">
        <f>VLOOKUP(E1577,'Budget Template'!$C:$G,VLOOKUP(C1577,'Fund Lookup'!$A$2:$B$5,2,FALSE),FALSE)</f>
        <v>0</v>
      </c>
    </row>
    <row r="1578" spans="1:6" ht="30" x14ac:dyDescent="0.25">
      <c r="A1578" t="str">
        <f>'Cover Page'!$A$1</f>
        <v>North Carolina Central University</v>
      </c>
      <c r="B1578" t="s">
        <v>75</v>
      </c>
      <c r="C1578" s="92" t="s">
        <v>32</v>
      </c>
      <c r="D1578" s="42" t="s">
        <v>6</v>
      </c>
      <c r="E1578" s="42" t="str">
        <f t="shared" si="26"/>
        <v>Central Funds Not Budgeted in a UnitGifts &amp; Investments</v>
      </c>
      <c r="F1578" s="94">
        <f>VLOOKUP(E1578,'Budget Template'!$C:$G,VLOOKUP(C1578,'Fund Lookup'!$A$2:$B$5,2,FALSE),FALSE)</f>
        <v>0</v>
      </c>
    </row>
    <row r="1579" spans="1:6" ht="30" x14ac:dyDescent="0.25">
      <c r="A1579" t="str">
        <f>'Cover Page'!$A$1</f>
        <v>North Carolina Central University</v>
      </c>
      <c r="B1579" t="s">
        <v>75</v>
      </c>
      <c r="C1579" s="92" t="s">
        <v>32</v>
      </c>
      <c r="D1579" s="42" t="s">
        <v>7</v>
      </c>
      <c r="E1579" s="42" t="str">
        <f t="shared" si="26"/>
        <v>Central Funds Not Budgeted in a UnitOther Revenues</v>
      </c>
      <c r="F1579" s="94">
        <f>VLOOKUP(E1579,'Budget Template'!$C:$G,VLOOKUP(C1579,'Fund Lookup'!$A$2:$B$5,2,FALSE),FALSE)</f>
        <v>0</v>
      </c>
    </row>
    <row r="1580" spans="1:6" ht="30" x14ac:dyDescent="0.25">
      <c r="A1580" t="str">
        <f>'Cover Page'!$A$1</f>
        <v>North Carolina Central University</v>
      </c>
      <c r="B1580" t="s">
        <v>75</v>
      </c>
      <c r="C1580" s="92" t="s">
        <v>32</v>
      </c>
      <c r="D1580" s="42" t="s">
        <v>82</v>
      </c>
      <c r="E1580" s="42" t="str">
        <f t="shared" si="26"/>
        <v>Central Funds Not Budgeted in a UnitSalaries and Wages*</v>
      </c>
      <c r="F1580" s="94">
        <f>VLOOKUP(E1580,'Budget Template'!$C:$G,VLOOKUP(C1580,'Fund Lookup'!$A$2:$B$5,2,FALSE),FALSE)</f>
        <v>0</v>
      </c>
    </row>
    <row r="1581" spans="1:6" ht="30" x14ac:dyDescent="0.25">
      <c r="A1581" t="str">
        <f>'Cover Page'!$A$1</f>
        <v>North Carolina Central University</v>
      </c>
      <c r="B1581" t="s">
        <v>75</v>
      </c>
      <c r="C1581" s="92" t="s">
        <v>32</v>
      </c>
      <c r="D1581" s="42" t="s">
        <v>11</v>
      </c>
      <c r="E1581" s="42" t="str">
        <f t="shared" si="26"/>
        <v>Central Funds Not Budgeted in a UnitStaff Benefits</v>
      </c>
      <c r="F1581" s="94">
        <f>VLOOKUP(E1581,'Budget Template'!$C:$G,VLOOKUP(C1581,'Fund Lookup'!$A$2:$B$5,2,FALSE),FALSE)</f>
        <v>0</v>
      </c>
    </row>
    <row r="1582" spans="1:6" ht="30" x14ac:dyDescent="0.25">
      <c r="A1582" t="str">
        <f>'Cover Page'!$A$1</f>
        <v>North Carolina Central University</v>
      </c>
      <c r="B1582" t="s">
        <v>75</v>
      </c>
      <c r="C1582" s="92" t="s">
        <v>32</v>
      </c>
      <c r="D1582" s="42" t="s">
        <v>92</v>
      </c>
      <c r="E1582" s="42" t="str">
        <f t="shared" si="26"/>
        <v>Central Funds Not Budgeted in a UnitServices, Supplies, Materials, &amp; Equip.</v>
      </c>
      <c r="F1582" s="94">
        <f>VLOOKUP(E1582,'Budget Template'!$C:$G,VLOOKUP(C1582,'Fund Lookup'!$A$2:$B$5,2,FALSE),FALSE)</f>
        <v>0</v>
      </c>
    </row>
    <row r="1583" spans="1:6" ht="30" x14ac:dyDescent="0.25">
      <c r="A1583" t="str">
        <f>'Cover Page'!$A$1</f>
        <v>North Carolina Central University</v>
      </c>
      <c r="B1583" t="s">
        <v>75</v>
      </c>
      <c r="C1583" s="92" t="s">
        <v>32</v>
      </c>
      <c r="D1583" s="42" t="s">
        <v>13</v>
      </c>
      <c r="E1583" s="42" t="str">
        <f t="shared" si="26"/>
        <v>Central Funds Not Budgeted in a UnitScholarships &amp; Fellowships</v>
      </c>
      <c r="F1583" s="94">
        <f>VLOOKUP(E1583,'Budget Template'!$C:$G,VLOOKUP(C1583,'Fund Lookup'!$A$2:$B$5,2,FALSE),FALSE)</f>
        <v>0</v>
      </c>
    </row>
    <row r="1584" spans="1:6" ht="30" x14ac:dyDescent="0.25">
      <c r="A1584" t="str">
        <f>'Cover Page'!$A$1</f>
        <v>North Carolina Central University</v>
      </c>
      <c r="B1584" t="s">
        <v>75</v>
      </c>
      <c r="C1584" s="92" t="s">
        <v>32</v>
      </c>
      <c r="D1584" s="42" t="s">
        <v>29</v>
      </c>
      <c r="E1584" s="42" t="str">
        <f t="shared" si="26"/>
        <v>Central Funds Not Budgeted in a UnitDebt Service</v>
      </c>
      <c r="F1584" s="94">
        <f>VLOOKUP(E1584,'Budget Template'!$C:$G,VLOOKUP(C1584,'Fund Lookup'!$A$2:$B$5,2,FALSE),FALSE)</f>
        <v>0</v>
      </c>
    </row>
    <row r="1585" spans="1:6" ht="30" x14ac:dyDescent="0.25">
      <c r="A1585" t="str">
        <f>'Cover Page'!$A$1</f>
        <v>North Carolina Central University</v>
      </c>
      <c r="B1585" t="s">
        <v>75</v>
      </c>
      <c r="C1585" s="92" t="s">
        <v>32</v>
      </c>
      <c r="D1585" s="42" t="s">
        <v>12</v>
      </c>
      <c r="E1585" s="42" t="str">
        <f t="shared" si="26"/>
        <v>Central Funds Not Budgeted in a UnitUtilities</v>
      </c>
      <c r="F1585" s="94">
        <f>VLOOKUP(E1585,'Budget Template'!$C:$G,VLOOKUP(C1585,'Fund Lookup'!$A$2:$B$5,2,FALSE),FALSE)</f>
        <v>0</v>
      </c>
    </row>
    <row r="1586" spans="1:6" ht="30" x14ac:dyDescent="0.25">
      <c r="A1586" t="str">
        <f>'Cover Page'!$A$1</f>
        <v>North Carolina Central University</v>
      </c>
      <c r="B1586" t="s">
        <v>75</v>
      </c>
      <c r="C1586" s="92" t="s">
        <v>32</v>
      </c>
      <c r="D1586" s="42" t="s">
        <v>14</v>
      </c>
      <c r="E1586" s="42" t="str">
        <f t="shared" si="26"/>
        <v>Central Funds Not Budgeted in a UnitOther Expenses</v>
      </c>
      <c r="F1586" s="94">
        <f>VLOOKUP(E1586,'Budget Template'!$C:$G,VLOOKUP(C1586,'Fund Lookup'!$A$2:$B$5,2,FALSE),FALSE)</f>
        <v>0</v>
      </c>
    </row>
    <row r="1587" spans="1:6" ht="30" x14ac:dyDescent="0.25">
      <c r="A1587" t="str">
        <f>'Cover Page'!$A$1</f>
        <v>North Carolina Central University</v>
      </c>
      <c r="B1587" t="s">
        <v>75</v>
      </c>
      <c r="C1587" s="92" t="s">
        <v>32</v>
      </c>
      <c r="D1587" s="42" t="s">
        <v>35</v>
      </c>
      <c r="E1587" s="42" t="str">
        <f t="shared" si="26"/>
        <v>Central Funds Not Budgeted in a UnitTransfers In</v>
      </c>
      <c r="F1587" s="94">
        <f>VLOOKUP(E1587,'Budget Template'!$C:$G,VLOOKUP(C1587,'Fund Lookup'!$A$2:$B$5,2,FALSE),FALSE)</f>
        <v>0</v>
      </c>
    </row>
    <row r="1588" spans="1:6" ht="30" x14ac:dyDescent="0.25">
      <c r="A1588" t="str">
        <f>'Cover Page'!$A$1</f>
        <v>North Carolina Central University</v>
      </c>
      <c r="B1588" t="s">
        <v>75</v>
      </c>
      <c r="C1588" s="92" t="s">
        <v>32</v>
      </c>
      <c r="D1588" s="42" t="s">
        <v>93</v>
      </c>
      <c r="E1588" s="42" t="str">
        <f t="shared" si="26"/>
        <v>Central Funds Not Budgeted in a UnitTransfers Out to Capital</v>
      </c>
      <c r="F1588" s="94">
        <f>VLOOKUP(E1588,'Budget Template'!$C:$G,VLOOKUP(C1588,'Fund Lookup'!$A$2:$B$5,2,FALSE),FALSE)</f>
        <v>0</v>
      </c>
    </row>
    <row r="1589" spans="1:6" ht="30" x14ac:dyDescent="0.25">
      <c r="A1589" t="str">
        <f>'Cover Page'!$A$1</f>
        <v>North Carolina Central University</v>
      </c>
      <c r="B1589" t="s">
        <v>75</v>
      </c>
      <c r="C1589" s="92" t="s">
        <v>32</v>
      </c>
      <c r="D1589" s="42" t="s">
        <v>94</v>
      </c>
      <c r="E1589" s="42" t="str">
        <f t="shared" si="26"/>
        <v>Central Funds Not Budgeted in a UnitTransfers Out (Other)</v>
      </c>
      <c r="F1589" s="94">
        <f>VLOOKUP(E1589,'Budget Template'!$C:$G,VLOOKUP(C1589,'Fund Lookup'!$A$2:$B$5,2,FALSE),FALSE)</f>
        <v>0</v>
      </c>
    </row>
    <row r="1590" spans="1:6" x14ac:dyDescent="0.25">
      <c r="A1590" t="str">
        <f>'Cover Page'!$A$1</f>
        <v>North Carolina Central University</v>
      </c>
      <c r="B1590" t="s">
        <v>75</v>
      </c>
      <c r="C1590" s="92" t="s">
        <v>86</v>
      </c>
      <c r="D1590" s="42" t="s">
        <v>33</v>
      </c>
      <c r="E1590" s="42" t="str">
        <f t="shared" si="26"/>
        <v>Central Funds Not Budgeted in a UnitState Appropriation, Tuition, &amp; Fees</v>
      </c>
      <c r="F1590" s="94">
        <f>VLOOKUP(E1590,'Budget Template'!$C:$G,VLOOKUP(C1590,'Fund Lookup'!$A$2:$B$5,2,FALSE),FALSE)</f>
        <v>0</v>
      </c>
    </row>
    <row r="1591" spans="1:6" x14ac:dyDescent="0.25">
      <c r="A1591" t="str">
        <f>'Cover Page'!$A$1</f>
        <v>North Carolina Central University</v>
      </c>
      <c r="B1591" t="s">
        <v>75</v>
      </c>
      <c r="C1591" s="92" t="s">
        <v>86</v>
      </c>
      <c r="D1591" s="42" t="s">
        <v>4</v>
      </c>
      <c r="E1591" s="42" t="str">
        <f t="shared" si="26"/>
        <v>Central Funds Not Budgeted in a UnitSales &amp; Services</v>
      </c>
      <c r="F1591" s="94">
        <f>VLOOKUP(E1591,'Budget Template'!$C:$G,VLOOKUP(C1591,'Fund Lookup'!$A$2:$B$5,2,FALSE),FALSE)</f>
        <v>0</v>
      </c>
    </row>
    <row r="1592" spans="1:6" x14ac:dyDescent="0.25">
      <c r="A1592" t="str">
        <f>'Cover Page'!$A$1</f>
        <v>North Carolina Central University</v>
      </c>
      <c r="B1592" t="s">
        <v>75</v>
      </c>
      <c r="C1592" s="92" t="s">
        <v>86</v>
      </c>
      <c r="D1592" s="42" t="s">
        <v>30</v>
      </c>
      <c r="E1592" s="42" t="str">
        <f t="shared" si="26"/>
        <v>Central Funds Not Budgeted in a UnitPatient Services</v>
      </c>
      <c r="F1592" s="94">
        <f>VLOOKUP(E1592,'Budget Template'!$C:$G,VLOOKUP(C1592,'Fund Lookup'!$A$2:$B$5,2,FALSE),FALSE)</f>
        <v>0</v>
      </c>
    </row>
    <row r="1593" spans="1:6" x14ac:dyDescent="0.25">
      <c r="A1593" t="str">
        <f>'Cover Page'!$A$1</f>
        <v>North Carolina Central University</v>
      </c>
      <c r="B1593" t="s">
        <v>75</v>
      </c>
      <c r="C1593" s="92" t="s">
        <v>86</v>
      </c>
      <c r="D1593" s="42" t="s">
        <v>5</v>
      </c>
      <c r="E1593" s="42" t="str">
        <f t="shared" si="26"/>
        <v>Central Funds Not Budgeted in a UnitContracts &amp; Grants</v>
      </c>
      <c r="F1593" s="94">
        <f>VLOOKUP(E1593,'Budget Template'!$C:$G,VLOOKUP(C1593,'Fund Lookup'!$A$2:$B$5,2,FALSE),FALSE)</f>
        <v>0</v>
      </c>
    </row>
    <row r="1594" spans="1:6" x14ac:dyDescent="0.25">
      <c r="A1594" t="str">
        <f>'Cover Page'!$A$1</f>
        <v>North Carolina Central University</v>
      </c>
      <c r="B1594" t="s">
        <v>75</v>
      </c>
      <c r="C1594" s="92" t="s">
        <v>86</v>
      </c>
      <c r="D1594" s="42" t="s">
        <v>6</v>
      </c>
      <c r="E1594" s="42" t="str">
        <f t="shared" si="26"/>
        <v>Central Funds Not Budgeted in a UnitGifts &amp; Investments</v>
      </c>
      <c r="F1594" s="94">
        <f>VLOOKUP(E1594,'Budget Template'!$C:$G,VLOOKUP(C1594,'Fund Lookup'!$A$2:$B$5,2,FALSE),FALSE)</f>
        <v>0</v>
      </c>
    </row>
    <row r="1595" spans="1:6" x14ac:dyDescent="0.25">
      <c r="A1595" t="str">
        <f>'Cover Page'!$A$1</f>
        <v>North Carolina Central University</v>
      </c>
      <c r="B1595" t="s">
        <v>75</v>
      </c>
      <c r="C1595" s="92" t="s">
        <v>86</v>
      </c>
      <c r="D1595" s="42" t="s">
        <v>7</v>
      </c>
      <c r="E1595" s="42" t="str">
        <f t="shared" si="26"/>
        <v>Central Funds Not Budgeted in a UnitOther Revenues</v>
      </c>
      <c r="F1595" s="94">
        <f>VLOOKUP(E1595,'Budget Template'!$C:$G,VLOOKUP(C1595,'Fund Lookup'!$A$2:$B$5,2,FALSE),FALSE)</f>
        <v>0</v>
      </c>
    </row>
    <row r="1596" spans="1:6" x14ac:dyDescent="0.25">
      <c r="A1596" t="str">
        <f>'Cover Page'!$A$1</f>
        <v>North Carolina Central University</v>
      </c>
      <c r="B1596" t="s">
        <v>75</v>
      </c>
      <c r="C1596" s="92" t="s">
        <v>86</v>
      </c>
      <c r="D1596" s="42" t="s">
        <v>82</v>
      </c>
      <c r="E1596" s="42" t="str">
        <f t="shared" si="26"/>
        <v>Central Funds Not Budgeted in a UnitSalaries and Wages*</v>
      </c>
      <c r="F1596" s="94">
        <f>VLOOKUP(E1596,'Budget Template'!$C:$G,VLOOKUP(C1596,'Fund Lookup'!$A$2:$B$5,2,FALSE),FALSE)</f>
        <v>0</v>
      </c>
    </row>
    <row r="1597" spans="1:6" x14ac:dyDescent="0.25">
      <c r="A1597" t="str">
        <f>'Cover Page'!$A$1</f>
        <v>North Carolina Central University</v>
      </c>
      <c r="B1597" t="s">
        <v>75</v>
      </c>
      <c r="C1597" s="92" t="s">
        <v>86</v>
      </c>
      <c r="D1597" s="42" t="s">
        <v>11</v>
      </c>
      <c r="E1597" s="42" t="str">
        <f t="shared" si="26"/>
        <v>Central Funds Not Budgeted in a UnitStaff Benefits</v>
      </c>
      <c r="F1597" s="94">
        <f>VLOOKUP(E1597,'Budget Template'!$C:$G,VLOOKUP(C1597,'Fund Lookup'!$A$2:$B$5,2,FALSE),FALSE)</f>
        <v>0</v>
      </c>
    </row>
    <row r="1598" spans="1:6" x14ac:dyDescent="0.25">
      <c r="A1598" t="str">
        <f>'Cover Page'!$A$1</f>
        <v>North Carolina Central University</v>
      </c>
      <c r="B1598" t="s">
        <v>75</v>
      </c>
      <c r="C1598" s="92" t="s">
        <v>86</v>
      </c>
      <c r="D1598" s="42" t="s">
        <v>92</v>
      </c>
      <c r="E1598" s="42" t="str">
        <f t="shared" si="26"/>
        <v>Central Funds Not Budgeted in a UnitServices, Supplies, Materials, &amp; Equip.</v>
      </c>
      <c r="F1598" s="94">
        <f>VLOOKUP(E1598,'Budget Template'!$C:$G,VLOOKUP(C1598,'Fund Lookup'!$A$2:$B$5,2,FALSE),FALSE)</f>
        <v>0</v>
      </c>
    </row>
    <row r="1599" spans="1:6" x14ac:dyDescent="0.25">
      <c r="A1599" t="str">
        <f>'Cover Page'!$A$1</f>
        <v>North Carolina Central University</v>
      </c>
      <c r="B1599" t="s">
        <v>75</v>
      </c>
      <c r="C1599" s="92" t="s">
        <v>86</v>
      </c>
      <c r="D1599" s="42" t="s">
        <v>13</v>
      </c>
      <c r="E1599" s="42" t="str">
        <f t="shared" si="26"/>
        <v>Central Funds Not Budgeted in a UnitScholarships &amp; Fellowships</v>
      </c>
      <c r="F1599" s="94">
        <f>VLOOKUP(E1599,'Budget Template'!$C:$G,VLOOKUP(C1599,'Fund Lookup'!$A$2:$B$5,2,FALSE),FALSE)</f>
        <v>0</v>
      </c>
    </row>
    <row r="1600" spans="1:6" x14ac:dyDescent="0.25">
      <c r="A1600" t="str">
        <f>'Cover Page'!$A$1</f>
        <v>North Carolina Central University</v>
      </c>
      <c r="B1600" t="s">
        <v>75</v>
      </c>
      <c r="C1600" s="92" t="s">
        <v>86</v>
      </c>
      <c r="D1600" s="42" t="s">
        <v>29</v>
      </c>
      <c r="E1600" s="42" t="str">
        <f t="shared" si="26"/>
        <v>Central Funds Not Budgeted in a UnitDebt Service</v>
      </c>
      <c r="F1600" s="94">
        <f>VLOOKUP(E1600,'Budget Template'!$C:$G,VLOOKUP(C1600,'Fund Lookup'!$A$2:$B$5,2,FALSE),FALSE)</f>
        <v>0</v>
      </c>
    </row>
    <row r="1601" spans="1:6" x14ac:dyDescent="0.25">
      <c r="A1601" t="str">
        <f>'Cover Page'!$A$1</f>
        <v>North Carolina Central University</v>
      </c>
      <c r="B1601" t="s">
        <v>75</v>
      </c>
      <c r="C1601" s="92" t="s">
        <v>86</v>
      </c>
      <c r="D1601" s="42" t="s">
        <v>12</v>
      </c>
      <c r="E1601" s="42" t="str">
        <f t="shared" si="26"/>
        <v>Central Funds Not Budgeted in a UnitUtilities</v>
      </c>
      <c r="F1601" s="94">
        <f>VLOOKUP(E1601,'Budget Template'!$C:$G,VLOOKUP(C1601,'Fund Lookup'!$A$2:$B$5,2,FALSE),FALSE)</f>
        <v>0</v>
      </c>
    </row>
    <row r="1602" spans="1:6" x14ac:dyDescent="0.25">
      <c r="A1602" t="str">
        <f>'Cover Page'!$A$1</f>
        <v>North Carolina Central University</v>
      </c>
      <c r="B1602" t="s">
        <v>75</v>
      </c>
      <c r="C1602" s="92" t="s">
        <v>86</v>
      </c>
      <c r="D1602" s="42" t="s">
        <v>14</v>
      </c>
      <c r="E1602" s="42" t="str">
        <f t="shared" si="26"/>
        <v>Central Funds Not Budgeted in a UnitOther Expenses</v>
      </c>
      <c r="F1602" s="94">
        <f>VLOOKUP(E1602,'Budget Template'!$C:$G,VLOOKUP(C1602,'Fund Lookup'!$A$2:$B$5,2,FALSE),FALSE)</f>
        <v>0</v>
      </c>
    </row>
    <row r="1603" spans="1:6" x14ac:dyDescent="0.25">
      <c r="A1603" t="str">
        <f>'Cover Page'!$A$1</f>
        <v>North Carolina Central University</v>
      </c>
      <c r="B1603" t="s">
        <v>75</v>
      </c>
      <c r="C1603" s="92" t="s">
        <v>86</v>
      </c>
      <c r="D1603" s="42" t="s">
        <v>35</v>
      </c>
      <c r="E1603" s="42" t="str">
        <f t="shared" si="26"/>
        <v>Central Funds Not Budgeted in a UnitTransfers In</v>
      </c>
      <c r="F1603" s="94">
        <f>VLOOKUP(E1603,'Budget Template'!$C:$G,VLOOKUP(C1603,'Fund Lookup'!$A$2:$B$5,2,FALSE),FALSE)</f>
        <v>0</v>
      </c>
    </row>
    <row r="1604" spans="1:6" x14ac:dyDescent="0.25">
      <c r="A1604" t="str">
        <f>'Cover Page'!$A$1</f>
        <v>North Carolina Central University</v>
      </c>
      <c r="B1604" t="s">
        <v>75</v>
      </c>
      <c r="C1604" s="92" t="s">
        <v>86</v>
      </c>
      <c r="D1604" s="42" t="s">
        <v>93</v>
      </c>
      <c r="E1604" s="42" t="str">
        <f t="shared" si="26"/>
        <v>Central Funds Not Budgeted in a UnitTransfers Out to Capital</v>
      </c>
      <c r="F1604" s="94">
        <f>VLOOKUP(E1604,'Budget Template'!$C:$G,VLOOKUP(C1604,'Fund Lookup'!$A$2:$B$5,2,FALSE),FALSE)</f>
        <v>0</v>
      </c>
    </row>
    <row r="1605" spans="1:6" x14ac:dyDescent="0.25">
      <c r="A1605" t="str">
        <f>'Cover Page'!$A$1</f>
        <v>North Carolina Central University</v>
      </c>
      <c r="B1605" t="s">
        <v>75</v>
      </c>
      <c r="C1605" s="92" t="s">
        <v>86</v>
      </c>
      <c r="D1605" s="42" t="s">
        <v>94</v>
      </c>
      <c r="E1605" s="42" t="str">
        <f t="shared" si="26"/>
        <v>Central Funds Not Budgeted in a UnitTransfers Out (Other)</v>
      </c>
      <c r="F1605" s="94">
        <f>VLOOKUP(E1605,'Budget Template'!$C:$G,VLOOKUP(C1605,'Fund Lookup'!$A$2:$B$5,2,FALSE),FALSE)</f>
        <v>0</v>
      </c>
    </row>
    <row r="1606" spans="1:6" x14ac:dyDescent="0.25">
      <c r="A1606" t="str">
        <f>'Cover Page'!$A$1</f>
        <v>North Carolina Central University</v>
      </c>
      <c r="B1606" t="s">
        <v>75</v>
      </c>
      <c r="C1606" s="92" t="s">
        <v>28</v>
      </c>
      <c r="D1606" s="42" t="s">
        <v>33</v>
      </c>
      <c r="E1606" s="42" t="str">
        <f t="shared" si="26"/>
        <v>Central Funds Not Budgeted in a UnitState Appropriation, Tuition, &amp; Fees</v>
      </c>
      <c r="F1606" s="94">
        <f>VLOOKUP(E1606,'Budget Template'!$C:$G,VLOOKUP(C1606,'Fund Lookup'!$A$2:$B$5,2,FALSE),FALSE)</f>
        <v>0</v>
      </c>
    </row>
    <row r="1607" spans="1:6" x14ac:dyDescent="0.25">
      <c r="A1607" t="str">
        <f>'Cover Page'!$A$1</f>
        <v>North Carolina Central University</v>
      </c>
      <c r="B1607" t="s">
        <v>75</v>
      </c>
      <c r="C1607" s="92" t="s">
        <v>28</v>
      </c>
      <c r="D1607" s="42" t="s">
        <v>4</v>
      </c>
      <c r="E1607" s="42" t="str">
        <f t="shared" si="26"/>
        <v>Central Funds Not Budgeted in a UnitSales &amp; Services</v>
      </c>
      <c r="F1607" s="94">
        <f>VLOOKUP(E1607,'Budget Template'!$C:$G,VLOOKUP(C1607,'Fund Lookup'!$A$2:$B$5,2,FALSE),FALSE)</f>
        <v>0</v>
      </c>
    </row>
    <row r="1608" spans="1:6" x14ac:dyDescent="0.25">
      <c r="A1608" t="str">
        <f>'Cover Page'!$A$1</f>
        <v>North Carolina Central University</v>
      </c>
      <c r="B1608" t="s">
        <v>75</v>
      </c>
      <c r="C1608" s="92" t="s">
        <v>28</v>
      </c>
      <c r="D1608" s="42" t="s">
        <v>30</v>
      </c>
      <c r="E1608" s="42" t="str">
        <f t="shared" si="26"/>
        <v>Central Funds Not Budgeted in a UnitPatient Services</v>
      </c>
      <c r="F1608" s="94">
        <f>VLOOKUP(E1608,'Budget Template'!$C:$G,VLOOKUP(C1608,'Fund Lookup'!$A$2:$B$5,2,FALSE),FALSE)</f>
        <v>0</v>
      </c>
    </row>
    <row r="1609" spans="1:6" x14ac:dyDescent="0.25">
      <c r="A1609" t="str">
        <f>'Cover Page'!$A$1</f>
        <v>North Carolina Central University</v>
      </c>
      <c r="B1609" t="s">
        <v>75</v>
      </c>
      <c r="C1609" s="92" t="s">
        <v>28</v>
      </c>
      <c r="D1609" s="42" t="s">
        <v>5</v>
      </c>
      <c r="E1609" s="42" t="str">
        <f t="shared" si="26"/>
        <v>Central Funds Not Budgeted in a UnitContracts &amp; Grants</v>
      </c>
      <c r="F1609" s="94">
        <f>VLOOKUP(E1609,'Budget Template'!$C:$G,VLOOKUP(C1609,'Fund Lookup'!$A$2:$B$5,2,FALSE),FALSE)</f>
        <v>0</v>
      </c>
    </row>
    <row r="1610" spans="1:6" x14ac:dyDescent="0.25">
      <c r="A1610" t="str">
        <f>'Cover Page'!$A$1</f>
        <v>North Carolina Central University</v>
      </c>
      <c r="B1610" t="s">
        <v>75</v>
      </c>
      <c r="C1610" s="92" t="s">
        <v>28</v>
      </c>
      <c r="D1610" s="42" t="s">
        <v>6</v>
      </c>
      <c r="E1610" s="42" t="str">
        <f t="shared" si="26"/>
        <v>Central Funds Not Budgeted in a UnitGifts &amp; Investments</v>
      </c>
      <c r="F1610" s="94">
        <f>VLOOKUP(E1610,'Budget Template'!$C:$G,VLOOKUP(C1610,'Fund Lookup'!$A$2:$B$5,2,FALSE),FALSE)</f>
        <v>0</v>
      </c>
    </row>
    <row r="1611" spans="1:6" x14ac:dyDescent="0.25">
      <c r="A1611" t="str">
        <f>'Cover Page'!$A$1</f>
        <v>North Carolina Central University</v>
      </c>
      <c r="B1611" t="s">
        <v>75</v>
      </c>
      <c r="C1611" s="92" t="s">
        <v>28</v>
      </c>
      <c r="D1611" s="42" t="s">
        <v>7</v>
      </c>
      <c r="E1611" s="42" t="str">
        <f t="shared" si="26"/>
        <v>Central Funds Not Budgeted in a UnitOther Revenues</v>
      </c>
      <c r="F1611" s="94">
        <f>VLOOKUP(E1611,'Budget Template'!$C:$G,VLOOKUP(C1611,'Fund Lookup'!$A$2:$B$5,2,FALSE),FALSE)</f>
        <v>0</v>
      </c>
    </row>
    <row r="1612" spans="1:6" x14ac:dyDescent="0.25">
      <c r="A1612" t="str">
        <f>'Cover Page'!$A$1</f>
        <v>North Carolina Central University</v>
      </c>
      <c r="B1612" t="s">
        <v>75</v>
      </c>
      <c r="C1612" s="92" t="s">
        <v>28</v>
      </c>
      <c r="D1612" s="42" t="s">
        <v>82</v>
      </c>
      <c r="E1612" s="42" t="str">
        <f t="shared" si="26"/>
        <v>Central Funds Not Budgeted in a UnitSalaries and Wages*</v>
      </c>
      <c r="F1612" s="94">
        <f>VLOOKUP(E1612,'Budget Template'!$C:$G,VLOOKUP(C1612,'Fund Lookup'!$A$2:$B$5,2,FALSE),FALSE)</f>
        <v>0</v>
      </c>
    </row>
    <row r="1613" spans="1:6" x14ac:dyDescent="0.25">
      <c r="A1613" t="str">
        <f>'Cover Page'!$A$1</f>
        <v>North Carolina Central University</v>
      </c>
      <c r="B1613" t="s">
        <v>75</v>
      </c>
      <c r="C1613" s="92" t="s">
        <v>28</v>
      </c>
      <c r="D1613" s="42" t="s">
        <v>11</v>
      </c>
      <c r="E1613" s="42" t="str">
        <f t="shared" si="26"/>
        <v>Central Funds Not Budgeted in a UnitStaff Benefits</v>
      </c>
      <c r="F1613" s="94">
        <f>VLOOKUP(E1613,'Budget Template'!$C:$G,VLOOKUP(C1613,'Fund Lookup'!$A$2:$B$5,2,FALSE),FALSE)</f>
        <v>0</v>
      </c>
    </row>
    <row r="1614" spans="1:6" x14ac:dyDescent="0.25">
      <c r="A1614" t="str">
        <f>'Cover Page'!$A$1</f>
        <v>North Carolina Central University</v>
      </c>
      <c r="B1614" t="s">
        <v>75</v>
      </c>
      <c r="C1614" s="92" t="s">
        <v>28</v>
      </c>
      <c r="D1614" s="42" t="s">
        <v>92</v>
      </c>
      <c r="E1614" s="42" t="str">
        <f t="shared" si="26"/>
        <v>Central Funds Not Budgeted in a UnitServices, Supplies, Materials, &amp; Equip.</v>
      </c>
      <c r="F1614" s="94">
        <f>VLOOKUP(E1614,'Budget Template'!$C:$G,VLOOKUP(C1614,'Fund Lookup'!$A$2:$B$5,2,FALSE),FALSE)</f>
        <v>0</v>
      </c>
    </row>
    <row r="1615" spans="1:6" x14ac:dyDescent="0.25">
      <c r="A1615" t="str">
        <f>'Cover Page'!$A$1</f>
        <v>North Carolina Central University</v>
      </c>
      <c r="B1615" t="s">
        <v>75</v>
      </c>
      <c r="C1615" s="92" t="s">
        <v>28</v>
      </c>
      <c r="D1615" s="42" t="s">
        <v>13</v>
      </c>
      <c r="E1615" s="42" t="str">
        <f t="shared" si="26"/>
        <v>Central Funds Not Budgeted in a UnitScholarships &amp; Fellowships</v>
      </c>
      <c r="F1615" s="94">
        <f>VLOOKUP(E1615,'Budget Template'!$C:$G,VLOOKUP(C1615,'Fund Lookup'!$A$2:$B$5,2,FALSE),FALSE)</f>
        <v>0</v>
      </c>
    </row>
    <row r="1616" spans="1:6" x14ac:dyDescent="0.25">
      <c r="A1616" t="str">
        <f>'Cover Page'!$A$1</f>
        <v>North Carolina Central University</v>
      </c>
      <c r="B1616" t="s">
        <v>75</v>
      </c>
      <c r="C1616" s="92" t="s">
        <v>28</v>
      </c>
      <c r="D1616" s="42" t="s">
        <v>29</v>
      </c>
      <c r="E1616" s="42" t="str">
        <f t="shared" si="26"/>
        <v>Central Funds Not Budgeted in a UnitDebt Service</v>
      </c>
      <c r="F1616" s="94">
        <f>VLOOKUP(E1616,'Budget Template'!$C:$G,VLOOKUP(C1616,'Fund Lookup'!$A$2:$B$5,2,FALSE),FALSE)</f>
        <v>0</v>
      </c>
    </row>
    <row r="1617" spans="1:6" x14ac:dyDescent="0.25">
      <c r="A1617" t="str">
        <f>'Cover Page'!$A$1</f>
        <v>North Carolina Central University</v>
      </c>
      <c r="B1617" t="s">
        <v>75</v>
      </c>
      <c r="C1617" s="92" t="s">
        <v>28</v>
      </c>
      <c r="D1617" s="42" t="s">
        <v>12</v>
      </c>
      <c r="E1617" s="42" t="str">
        <f t="shared" si="26"/>
        <v>Central Funds Not Budgeted in a UnitUtilities</v>
      </c>
      <c r="F1617" s="94">
        <f>VLOOKUP(E1617,'Budget Template'!$C:$G,VLOOKUP(C1617,'Fund Lookup'!$A$2:$B$5,2,FALSE),FALSE)</f>
        <v>0</v>
      </c>
    </row>
    <row r="1618" spans="1:6" x14ac:dyDescent="0.25">
      <c r="A1618" t="str">
        <f>'Cover Page'!$A$1</f>
        <v>North Carolina Central University</v>
      </c>
      <c r="B1618" t="s">
        <v>75</v>
      </c>
      <c r="C1618" s="92" t="s">
        <v>28</v>
      </c>
      <c r="D1618" s="42" t="s">
        <v>14</v>
      </c>
      <c r="E1618" s="42" t="str">
        <f t="shared" si="26"/>
        <v>Central Funds Not Budgeted in a UnitOther Expenses</v>
      </c>
      <c r="F1618" s="94">
        <f>VLOOKUP(E1618,'Budget Template'!$C:$G,VLOOKUP(C1618,'Fund Lookup'!$A$2:$B$5,2,FALSE),FALSE)</f>
        <v>0</v>
      </c>
    </row>
    <row r="1619" spans="1:6" x14ac:dyDescent="0.25">
      <c r="A1619" t="str">
        <f>'Cover Page'!$A$1</f>
        <v>North Carolina Central University</v>
      </c>
      <c r="B1619" t="s">
        <v>75</v>
      </c>
      <c r="C1619" s="92" t="s">
        <v>28</v>
      </c>
      <c r="D1619" s="42" t="s">
        <v>35</v>
      </c>
      <c r="E1619" s="42" t="str">
        <f t="shared" si="26"/>
        <v>Central Funds Not Budgeted in a UnitTransfers In</v>
      </c>
      <c r="F1619" s="94">
        <f>VLOOKUP(E1619,'Budget Template'!$C:$G,VLOOKUP(C1619,'Fund Lookup'!$A$2:$B$5,2,FALSE),FALSE)</f>
        <v>0</v>
      </c>
    </row>
    <row r="1620" spans="1:6" x14ac:dyDescent="0.25">
      <c r="A1620" t="str">
        <f>'Cover Page'!$A$1</f>
        <v>North Carolina Central University</v>
      </c>
      <c r="B1620" t="s">
        <v>75</v>
      </c>
      <c r="C1620" s="92" t="s">
        <v>28</v>
      </c>
      <c r="D1620" s="42" t="s">
        <v>93</v>
      </c>
      <c r="E1620" s="42" t="str">
        <f t="shared" si="26"/>
        <v>Central Funds Not Budgeted in a UnitTransfers Out to Capital</v>
      </c>
      <c r="F1620" s="94">
        <f>VLOOKUP(E1620,'Budget Template'!$C:$G,VLOOKUP(C1620,'Fund Lookup'!$A$2:$B$5,2,FALSE),FALSE)</f>
        <v>0</v>
      </c>
    </row>
    <row r="1621" spans="1:6" x14ac:dyDescent="0.25">
      <c r="A1621" t="str">
        <f>'Cover Page'!$A$1</f>
        <v>North Carolina Central University</v>
      </c>
      <c r="B1621" t="s">
        <v>75</v>
      </c>
      <c r="C1621" s="92" t="s">
        <v>28</v>
      </c>
      <c r="D1621" s="42" t="s">
        <v>94</v>
      </c>
      <c r="E1621" s="42" t="str">
        <f t="shared" si="26"/>
        <v>Central Funds Not Budgeted in a UnitTransfers Out (Other)</v>
      </c>
      <c r="F1621" s="94">
        <f>VLOOKUP(E1621,'Budget Template'!$C:$G,VLOOKUP(C1621,'Fund Lookup'!$A$2:$B$5,2,FALSE),FALSE)</f>
        <v>0</v>
      </c>
    </row>
    <row r="1622" spans="1:6" x14ac:dyDescent="0.25">
      <c r="A1622" t="str">
        <f>'Cover Page'!$A$1</f>
        <v>North Carolina Central University</v>
      </c>
      <c r="B1622" t="s">
        <v>87</v>
      </c>
      <c r="C1622" s="92" t="s">
        <v>0</v>
      </c>
      <c r="D1622" s="42" t="s">
        <v>33</v>
      </c>
      <c r="E1622" s="42" t="str">
        <f t="shared" si="26"/>
        <v>Internal Sales and Service Eliminations/ 
Other Eliminations (excluding discounts and allowances)State Appropriation, Tuition, &amp; Fees</v>
      </c>
      <c r="F1622" s="94">
        <f>VLOOKUP(E1622,'Budget Template'!$C:$G,VLOOKUP(C1622,'Fund Lookup'!$A$2:$B$5,2,FALSE),FALSE)</f>
        <v>0</v>
      </c>
    </row>
    <row r="1623" spans="1:6" x14ac:dyDescent="0.25">
      <c r="A1623" t="str">
        <f>'Cover Page'!$A$1</f>
        <v>North Carolina Central University</v>
      </c>
      <c r="B1623" t="s">
        <v>87</v>
      </c>
      <c r="C1623" s="92" t="s">
        <v>0</v>
      </c>
      <c r="D1623" s="42" t="s">
        <v>4</v>
      </c>
      <c r="E1623" s="42" t="str">
        <f t="shared" ref="E1623:E1685" si="27">B1623&amp;D1623</f>
        <v>Internal Sales and Service Eliminations/ 
Other Eliminations (excluding discounts and allowances)Sales &amp; Services</v>
      </c>
      <c r="F1623" s="94">
        <f>VLOOKUP(E1623,'Budget Template'!$C:$G,VLOOKUP(C1623,'Fund Lookup'!$A$2:$B$5,2,FALSE),FALSE)</f>
        <v>0</v>
      </c>
    </row>
    <row r="1624" spans="1:6" x14ac:dyDescent="0.25">
      <c r="A1624" t="str">
        <f>'Cover Page'!$A$1</f>
        <v>North Carolina Central University</v>
      </c>
      <c r="B1624" t="s">
        <v>87</v>
      </c>
      <c r="C1624" s="92" t="s">
        <v>0</v>
      </c>
      <c r="D1624" s="42" t="s">
        <v>30</v>
      </c>
      <c r="E1624" s="42" t="str">
        <f t="shared" si="27"/>
        <v>Internal Sales and Service Eliminations/ 
Other Eliminations (excluding discounts and allowances)Patient Services</v>
      </c>
      <c r="F1624" s="94">
        <f>VLOOKUP(E1624,'Budget Template'!$C:$G,VLOOKUP(C1624,'Fund Lookup'!$A$2:$B$5,2,FALSE),FALSE)</f>
        <v>0</v>
      </c>
    </row>
    <row r="1625" spans="1:6" x14ac:dyDescent="0.25">
      <c r="A1625" t="str">
        <f>'Cover Page'!$A$1</f>
        <v>North Carolina Central University</v>
      </c>
      <c r="B1625" t="s">
        <v>87</v>
      </c>
      <c r="C1625" s="92" t="s">
        <v>0</v>
      </c>
      <c r="D1625" s="42" t="s">
        <v>5</v>
      </c>
      <c r="E1625" s="42" t="str">
        <f t="shared" si="27"/>
        <v>Internal Sales and Service Eliminations/ 
Other Eliminations (excluding discounts and allowances)Contracts &amp; Grants</v>
      </c>
      <c r="F1625" s="94">
        <f>VLOOKUP(E1625,'Budget Template'!$C:$G,VLOOKUP(C1625,'Fund Lookup'!$A$2:$B$5,2,FALSE),FALSE)</f>
        <v>0</v>
      </c>
    </row>
    <row r="1626" spans="1:6" x14ac:dyDescent="0.25">
      <c r="A1626" t="str">
        <f>'Cover Page'!$A$1</f>
        <v>North Carolina Central University</v>
      </c>
      <c r="B1626" t="s">
        <v>87</v>
      </c>
      <c r="C1626" s="92" t="s">
        <v>0</v>
      </c>
      <c r="D1626" s="42" t="s">
        <v>6</v>
      </c>
      <c r="E1626" s="42" t="str">
        <f t="shared" si="27"/>
        <v>Internal Sales and Service Eliminations/ 
Other Eliminations (excluding discounts and allowances)Gifts &amp; Investments</v>
      </c>
      <c r="F1626" s="94">
        <f>VLOOKUP(E1626,'Budget Template'!$C:$G,VLOOKUP(C1626,'Fund Lookup'!$A$2:$B$5,2,FALSE),FALSE)</f>
        <v>0</v>
      </c>
    </row>
    <row r="1627" spans="1:6" x14ac:dyDescent="0.25">
      <c r="A1627" t="str">
        <f>'Cover Page'!$A$1</f>
        <v>North Carolina Central University</v>
      </c>
      <c r="B1627" t="s">
        <v>87</v>
      </c>
      <c r="C1627" s="92" t="s">
        <v>0</v>
      </c>
      <c r="D1627" s="42" t="s">
        <v>7</v>
      </c>
      <c r="E1627" s="42" t="str">
        <f t="shared" si="27"/>
        <v>Internal Sales and Service Eliminations/ 
Other Eliminations (excluding discounts and allowances)Other Revenues</v>
      </c>
      <c r="F1627" s="94">
        <f>VLOOKUP(E1627,'Budget Template'!$C:$G,VLOOKUP(C1627,'Fund Lookup'!$A$2:$B$5,2,FALSE),FALSE)</f>
        <v>0</v>
      </c>
    </row>
    <row r="1628" spans="1:6" x14ac:dyDescent="0.25">
      <c r="A1628" t="str">
        <f>'Cover Page'!$A$1</f>
        <v>North Carolina Central University</v>
      </c>
      <c r="B1628" t="s">
        <v>87</v>
      </c>
      <c r="C1628" s="92" t="s">
        <v>0</v>
      </c>
      <c r="D1628" s="42" t="s">
        <v>10</v>
      </c>
      <c r="E1628" s="42" t="str">
        <f t="shared" si="27"/>
        <v>Internal Sales and Service Eliminations/ 
Other Eliminations (excluding discounts and allowances)Salaries and Wages</v>
      </c>
      <c r="F1628" s="94">
        <f>VLOOKUP(E1628,'Budget Template'!$C:$G,VLOOKUP(C1628,'Fund Lookup'!$A$2:$B$5,2,FALSE),FALSE)</f>
        <v>0</v>
      </c>
    </row>
    <row r="1629" spans="1:6" x14ac:dyDescent="0.25">
      <c r="A1629" t="str">
        <f>'Cover Page'!$A$1</f>
        <v>North Carolina Central University</v>
      </c>
      <c r="B1629" t="s">
        <v>87</v>
      </c>
      <c r="C1629" s="92" t="s">
        <v>0</v>
      </c>
      <c r="D1629" s="42" t="s">
        <v>11</v>
      </c>
      <c r="E1629" s="42" t="str">
        <f t="shared" si="27"/>
        <v>Internal Sales and Service Eliminations/ 
Other Eliminations (excluding discounts and allowances)Staff Benefits</v>
      </c>
      <c r="F1629" s="94">
        <f>VLOOKUP(E1629,'Budget Template'!$C:$G,VLOOKUP(C1629,'Fund Lookup'!$A$2:$B$5,2,FALSE),FALSE)</f>
        <v>0</v>
      </c>
    </row>
    <row r="1630" spans="1:6" x14ac:dyDescent="0.25">
      <c r="A1630" t="str">
        <f>'Cover Page'!$A$1</f>
        <v>North Carolina Central University</v>
      </c>
      <c r="B1630" t="s">
        <v>87</v>
      </c>
      <c r="C1630" s="92" t="s">
        <v>0</v>
      </c>
      <c r="D1630" s="42" t="s">
        <v>92</v>
      </c>
      <c r="E1630" s="42" t="str">
        <f t="shared" si="27"/>
        <v>Internal Sales and Service Eliminations/ 
Other Eliminations (excluding discounts and allowances)Services, Supplies, Materials, &amp; Equip.</v>
      </c>
      <c r="F1630" s="94">
        <f>VLOOKUP(E1630,'Budget Template'!$C:$G,VLOOKUP(C1630,'Fund Lookup'!$A$2:$B$5,2,FALSE),FALSE)</f>
        <v>0</v>
      </c>
    </row>
    <row r="1631" spans="1:6" x14ac:dyDescent="0.25">
      <c r="A1631" t="str">
        <f>'Cover Page'!$A$1</f>
        <v>North Carolina Central University</v>
      </c>
      <c r="B1631" t="s">
        <v>87</v>
      </c>
      <c r="C1631" s="92" t="s">
        <v>0</v>
      </c>
      <c r="D1631" s="42" t="s">
        <v>13</v>
      </c>
      <c r="E1631" s="42" t="str">
        <f t="shared" si="27"/>
        <v>Internal Sales and Service Eliminations/ 
Other Eliminations (excluding discounts and allowances)Scholarships &amp; Fellowships</v>
      </c>
      <c r="F1631" s="94">
        <f>VLOOKUP(E1631,'Budget Template'!$C:$G,VLOOKUP(C1631,'Fund Lookup'!$A$2:$B$5,2,FALSE),FALSE)</f>
        <v>0</v>
      </c>
    </row>
    <row r="1632" spans="1:6" x14ac:dyDescent="0.25">
      <c r="A1632" t="str">
        <f>'Cover Page'!$A$1</f>
        <v>North Carolina Central University</v>
      </c>
      <c r="B1632" t="s">
        <v>87</v>
      </c>
      <c r="C1632" s="92" t="s">
        <v>0</v>
      </c>
      <c r="D1632" s="42" t="s">
        <v>29</v>
      </c>
      <c r="E1632" s="42" t="str">
        <f t="shared" si="27"/>
        <v>Internal Sales and Service Eliminations/ 
Other Eliminations (excluding discounts and allowances)Debt Service</v>
      </c>
      <c r="F1632" s="94">
        <f>VLOOKUP(E1632,'Budget Template'!$C:$G,VLOOKUP(C1632,'Fund Lookup'!$A$2:$B$5,2,FALSE),FALSE)</f>
        <v>0</v>
      </c>
    </row>
    <row r="1633" spans="1:6" x14ac:dyDescent="0.25">
      <c r="A1633" t="str">
        <f>'Cover Page'!$A$1</f>
        <v>North Carolina Central University</v>
      </c>
      <c r="B1633" t="s">
        <v>87</v>
      </c>
      <c r="C1633" s="92" t="s">
        <v>0</v>
      </c>
      <c r="D1633" s="42" t="s">
        <v>12</v>
      </c>
      <c r="E1633" s="42" t="str">
        <f t="shared" si="27"/>
        <v>Internal Sales and Service Eliminations/ 
Other Eliminations (excluding discounts and allowances)Utilities</v>
      </c>
      <c r="F1633" s="94">
        <f>VLOOKUP(E1633,'Budget Template'!$C:$G,VLOOKUP(C1633,'Fund Lookup'!$A$2:$B$5,2,FALSE),FALSE)</f>
        <v>0</v>
      </c>
    </row>
    <row r="1634" spans="1:6" x14ac:dyDescent="0.25">
      <c r="A1634" t="str">
        <f>'Cover Page'!$A$1</f>
        <v>North Carolina Central University</v>
      </c>
      <c r="B1634" t="s">
        <v>87</v>
      </c>
      <c r="C1634" s="92" t="s">
        <v>0</v>
      </c>
      <c r="D1634" s="42" t="s">
        <v>14</v>
      </c>
      <c r="E1634" s="42" t="str">
        <f t="shared" si="27"/>
        <v>Internal Sales and Service Eliminations/ 
Other Eliminations (excluding discounts and allowances)Other Expenses</v>
      </c>
      <c r="F1634" s="94">
        <f>VLOOKUP(E1634,'Budget Template'!$C:$G,VLOOKUP(C1634,'Fund Lookup'!$A$2:$B$5,2,FALSE),FALSE)</f>
        <v>0</v>
      </c>
    </row>
    <row r="1635" spans="1:6" x14ac:dyDescent="0.25">
      <c r="A1635" t="str">
        <f>'Cover Page'!$A$1</f>
        <v>North Carolina Central University</v>
      </c>
      <c r="B1635" t="s">
        <v>87</v>
      </c>
      <c r="C1635" s="92" t="s">
        <v>0</v>
      </c>
      <c r="D1635" s="42" t="s">
        <v>35</v>
      </c>
      <c r="E1635" s="42" t="str">
        <f t="shared" si="27"/>
        <v>Internal Sales and Service Eliminations/ 
Other Eliminations (excluding discounts and allowances)Transfers In</v>
      </c>
      <c r="F1635" s="94">
        <f>VLOOKUP(E1635,'Budget Template'!$C:$G,VLOOKUP(C1635,'Fund Lookup'!$A$2:$B$5,2,FALSE),FALSE)</f>
        <v>0</v>
      </c>
    </row>
    <row r="1636" spans="1:6" x14ac:dyDescent="0.25">
      <c r="A1636" t="str">
        <f>'Cover Page'!$A$1</f>
        <v>North Carolina Central University</v>
      </c>
      <c r="B1636" t="s">
        <v>87</v>
      </c>
      <c r="C1636" s="92" t="s">
        <v>0</v>
      </c>
      <c r="D1636" s="42" t="s">
        <v>93</v>
      </c>
      <c r="E1636" s="42" t="str">
        <f t="shared" si="27"/>
        <v>Internal Sales and Service Eliminations/ 
Other Eliminations (excluding discounts and allowances)Transfers Out to Capital</v>
      </c>
      <c r="F1636" s="94">
        <f>VLOOKUP(E1636,'Budget Template'!$C:$G,VLOOKUP(C1636,'Fund Lookup'!$A$2:$B$5,2,FALSE),FALSE)</f>
        <v>0</v>
      </c>
    </row>
    <row r="1637" spans="1:6" x14ac:dyDescent="0.25">
      <c r="A1637" t="str">
        <f>'Cover Page'!$A$1</f>
        <v>North Carolina Central University</v>
      </c>
      <c r="B1637" t="s">
        <v>87</v>
      </c>
      <c r="C1637" s="92" t="s">
        <v>0</v>
      </c>
      <c r="D1637" s="42" t="s">
        <v>94</v>
      </c>
      <c r="E1637" s="42" t="str">
        <f t="shared" si="27"/>
        <v>Internal Sales and Service Eliminations/ 
Other Eliminations (excluding discounts and allowances)Transfers Out (Other)</v>
      </c>
      <c r="F1637" s="94">
        <f>VLOOKUP(E1637,'Budget Template'!$C:$G,VLOOKUP(C1637,'Fund Lookup'!$A$2:$B$5,2,FALSE),FALSE)</f>
        <v>0</v>
      </c>
    </row>
    <row r="1638" spans="1:6" ht="30" x14ac:dyDescent="0.25">
      <c r="A1638" t="str">
        <f>'Cover Page'!$A$1</f>
        <v>North Carolina Central University</v>
      </c>
      <c r="B1638" t="s">
        <v>87</v>
      </c>
      <c r="C1638" s="92" t="s">
        <v>32</v>
      </c>
      <c r="D1638" s="42" t="s">
        <v>33</v>
      </c>
      <c r="E1638" s="42" t="str">
        <f t="shared" si="27"/>
        <v>Internal Sales and Service Eliminations/ 
Other Eliminations (excluding discounts and allowances)State Appropriation, Tuition, &amp; Fees</v>
      </c>
      <c r="F1638" s="94">
        <f>VLOOKUP(E1638,'Budget Template'!$C:$G,VLOOKUP(C1638,'Fund Lookup'!$A$2:$B$5,2,FALSE),FALSE)</f>
        <v>0</v>
      </c>
    </row>
    <row r="1639" spans="1:6" ht="30" x14ac:dyDescent="0.25">
      <c r="A1639" t="str">
        <f>'Cover Page'!$A$1</f>
        <v>North Carolina Central University</v>
      </c>
      <c r="B1639" t="s">
        <v>87</v>
      </c>
      <c r="C1639" s="92" t="s">
        <v>32</v>
      </c>
      <c r="D1639" s="42" t="s">
        <v>4</v>
      </c>
      <c r="E1639" s="42" t="str">
        <f t="shared" si="27"/>
        <v>Internal Sales and Service Eliminations/ 
Other Eliminations (excluding discounts and allowances)Sales &amp; Services</v>
      </c>
      <c r="F1639" s="94">
        <f>VLOOKUP(E1639,'Budget Template'!$C:$G,VLOOKUP(C1639,'Fund Lookup'!$A$2:$B$5,2,FALSE),FALSE)</f>
        <v>0</v>
      </c>
    </row>
    <row r="1640" spans="1:6" ht="30" x14ac:dyDescent="0.25">
      <c r="A1640" t="str">
        <f>'Cover Page'!$A$1</f>
        <v>North Carolina Central University</v>
      </c>
      <c r="B1640" t="s">
        <v>87</v>
      </c>
      <c r="C1640" s="92" t="s">
        <v>32</v>
      </c>
      <c r="D1640" s="42" t="s">
        <v>30</v>
      </c>
      <c r="E1640" s="42" t="str">
        <f t="shared" si="27"/>
        <v>Internal Sales and Service Eliminations/ 
Other Eliminations (excluding discounts and allowances)Patient Services</v>
      </c>
      <c r="F1640" s="94">
        <f>VLOOKUP(E1640,'Budget Template'!$C:$G,VLOOKUP(C1640,'Fund Lookup'!$A$2:$B$5,2,FALSE),FALSE)</f>
        <v>0</v>
      </c>
    </row>
    <row r="1641" spans="1:6" ht="30" x14ac:dyDescent="0.25">
      <c r="A1641" t="str">
        <f>'Cover Page'!$A$1</f>
        <v>North Carolina Central University</v>
      </c>
      <c r="B1641" t="s">
        <v>87</v>
      </c>
      <c r="C1641" s="92" t="s">
        <v>32</v>
      </c>
      <c r="D1641" s="42" t="s">
        <v>5</v>
      </c>
      <c r="E1641" s="42" t="str">
        <f t="shared" si="27"/>
        <v>Internal Sales and Service Eliminations/ 
Other Eliminations (excluding discounts and allowances)Contracts &amp; Grants</v>
      </c>
      <c r="F1641" s="94">
        <f>VLOOKUP(E1641,'Budget Template'!$C:$G,VLOOKUP(C1641,'Fund Lookup'!$A$2:$B$5,2,FALSE),FALSE)</f>
        <v>0</v>
      </c>
    </row>
    <row r="1642" spans="1:6" ht="30" x14ac:dyDescent="0.25">
      <c r="A1642" t="str">
        <f>'Cover Page'!$A$1</f>
        <v>North Carolina Central University</v>
      </c>
      <c r="B1642" t="s">
        <v>87</v>
      </c>
      <c r="C1642" s="92" t="s">
        <v>32</v>
      </c>
      <c r="D1642" s="42" t="s">
        <v>6</v>
      </c>
      <c r="E1642" s="42" t="str">
        <f t="shared" si="27"/>
        <v>Internal Sales and Service Eliminations/ 
Other Eliminations (excluding discounts and allowances)Gifts &amp; Investments</v>
      </c>
      <c r="F1642" s="94">
        <f>VLOOKUP(E1642,'Budget Template'!$C:$G,VLOOKUP(C1642,'Fund Lookup'!$A$2:$B$5,2,FALSE),FALSE)</f>
        <v>0</v>
      </c>
    </row>
    <row r="1643" spans="1:6" ht="30" x14ac:dyDescent="0.25">
      <c r="A1643" t="str">
        <f>'Cover Page'!$A$1</f>
        <v>North Carolina Central University</v>
      </c>
      <c r="B1643" t="s">
        <v>87</v>
      </c>
      <c r="C1643" s="92" t="s">
        <v>32</v>
      </c>
      <c r="D1643" s="42" t="s">
        <v>7</v>
      </c>
      <c r="E1643" s="42" t="str">
        <f t="shared" si="27"/>
        <v>Internal Sales and Service Eliminations/ 
Other Eliminations (excluding discounts and allowances)Other Revenues</v>
      </c>
      <c r="F1643" s="94">
        <f>VLOOKUP(E1643,'Budget Template'!$C:$G,VLOOKUP(C1643,'Fund Lookup'!$A$2:$B$5,2,FALSE),FALSE)</f>
        <v>0</v>
      </c>
    </row>
    <row r="1644" spans="1:6" ht="30" x14ac:dyDescent="0.25">
      <c r="A1644" t="str">
        <f>'Cover Page'!$A$1</f>
        <v>North Carolina Central University</v>
      </c>
      <c r="B1644" t="s">
        <v>87</v>
      </c>
      <c r="C1644" s="92" t="s">
        <v>32</v>
      </c>
      <c r="D1644" s="42" t="s">
        <v>10</v>
      </c>
      <c r="E1644" s="42" t="str">
        <f t="shared" si="27"/>
        <v>Internal Sales and Service Eliminations/ 
Other Eliminations (excluding discounts and allowances)Salaries and Wages</v>
      </c>
      <c r="F1644" s="94">
        <f>VLOOKUP(E1644,'Budget Template'!$C:$G,VLOOKUP(C1644,'Fund Lookup'!$A$2:$B$5,2,FALSE),FALSE)</f>
        <v>0</v>
      </c>
    </row>
    <row r="1645" spans="1:6" ht="30" x14ac:dyDescent="0.25">
      <c r="A1645" t="str">
        <f>'Cover Page'!$A$1</f>
        <v>North Carolina Central University</v>
      </c>
      <c r="B1645" t="s">
        <v>87</v>
      </c>
      <c r="C1645" s="92" t="s">
        <v>32</v>
      </c>
      <c r="D1645" s="42" t="s">
        <v>11</v>
      </c>
      <c r="E1645" s="42" t="str">
        <f t="shared" si="27"/>
        <v>Internal Sales and Service Eliminations/ 
Other Eliminations (excluding discounts and allowances)Staff Benefits</v>
      </c>
      <c r="F1645" s="94">
        <f>VLOOKUP(E1645,'Budget Template'!$C:$G,VLOOKUP(C1645,'Fund Lookup'!$A$2:$B$5,2,FALSE),FALSE)</f>
        <v>0</v>
      </c>
    </row>
    <row r="1646" spans="1:6" ht="30" x14ac:dyDescent="0.25">
      <c r="A1646" t="str">
        <f>'Cover Page'!$A$1</f>
        <v>North Carolina Central University</v>
      </c>
      <c r="B1646" t="s">
        <v>87</v>
      </c>
      <c r="C1646" s="92" t="s">
        <v>32</v>
      </c>
      <c r="D1646" s="42" t="s">
        <v>92</v>
      </c>
      <c r="E1646" s="42" t="str">
        <f t="shared" si="27"/>
        <v>Internal Sales and Service Eliminations/ 
Other Eliminations (excluding discounts and allowances)Services, Supplies, Materials, &amp; Equip.</v>
      </c>
      <c r="F1646" s="94">
        <f>VLOOKUP(E1646,'Budget Template'!$C:$G,VLOOKUP(C1646,'Fund Lookup'!$A$2:$B$5,2,FALSE),FALSE)</f>
        <v>0</v>
      </c>
    </row>
    <row r="1647" spans="1:6" ht="30" x14ac:dyDescent="0.25">
      <c r="A1647" t="str">
        <f>'Cover Page'!$A$1</f>
        <v>North Carolina Central University</v>
      </c>
      <c r="B1647" t="s">
        <v>87</v>
      </c>
      <c r="C1647" s="92" t="s">
        <v>32</v>
      </c>
      <c r="D1647" s="42" t="s">
        <v>13</v>
      </c>
      <c r="E1647" s="42" t="str">
        <f t="shared" si="27"/>
        <v>Internal Sales and Service Eliminations/ 
Other Eliminations (excluding discounts and allowances)Scholarships &amp; Fellowships</v>
      </c>
      <c r="F1647" s="94">
        <f>VLOOKUP(E1647,'Budget Template'!$C:$G,VLOOKUP(C1647,'Fund Lookup'!$A$2:$B$5,2,FALSE),FALSE)</f>
        <v>0</v>
      </c>
    </row>
    <row r="1648" spans="1:6" ht="30" x14ac:dyDescent="0.25">
      <c r="A1648" t="str">
        <f>'Cover Page'!$A$1</f>
        <v>North Carolina Central University</v>
      </c>
      <c r="B1648" t="s">
        <v>87</v>
      </c>
      <c r="C1648" s="92" t="s">
        <v>32</v>
      </c>
      <c r="D1648" s="42" t="s">
        <v>29</v>
      </c>
      <c r="E1648" s="42" t="str">
        <f t="shared" si="27"/>
        <v>Internal Sales and Service Eliminations/ 
Other Eliminations (excluding discounts and allowances)Debt Service</v>
      </c>
      <c r="F1648" s="94">
        <f>VLOOKUP(E1648,'Budget Template'!$C:$G,VLOOKUP(C1648,'Fund Lookup'!$A$2:$B$5,2,FALSE),FALSE)</f>
        <v>0</v>
      </c>
    </row>
    <row r="1649" spans="1:6" ht="30" x14ac:dyDescent="0.25">
      <c r="A1649" t="str">
        <f>'Cover Page'!$A$1</f>
        <v>North Carolina Central University</v>
      </c>
      <c r="B1649" t="s">
        <v>87</v>
      </c>
      <c r="C1649" s="92" t="s">
        <v>32</v>
      </c>
      <c r="D1649" s="42" t="s">
        <v>12</v>
      </c>
      <c r="E1649" s="42" t="str">
        <f t="shared" si="27"/>
        <v>Internal Sales and Service Eliminations/ 
Other Eliminations (excluding discounts and allowances)Utilities</v>
      </c>
      <c r="F1649" s="94">
        <f>VLOOKUP(E1649,'Budget Template'!$C:$G,VLOOKUP(C1649,'Fund Lookup'!$A$2:$B$5,2,FALSE),FALSE)</f>
        <v>0</v>
      </c>
    </row>
    <row r="1650" spans="1:6" ht="30" x14ac:dyDescent="0.25">
      <c r="A1650" t="str">
        <f>'Cover Page'!$A$1</f>
        <v>North Carolina Central University</v>
      </c>
      <c r="B1650" t="s">
        <v>87</v>
      </c>
      <c r="C1650" s="92" t="s">
        <v>32</v>
      </c>
      <c r="D1650" s="42" t="s">
        <v>14</v>
      </c>
      <c r="E1650" s="42" t="str">
        <f t="shared" si="27"/>
        <v>Internal Sales and Service Eliminations/ 
Other Eliminations (excluding discounts and allowances)Other Expenses</v>
      </c>
      <c r="F1650" s="94">
        <f>VLOOKUP(E1650,'Budget Template'!$C:$G,VLOOKUP(C1650,'Fund Lookup'!$A$2:$B$5,2,FALSE),FALSE)</f>
        <v>0</v>
      </c>
    </row>
    <row r="1651" spans="1:6" ht="30" x14ac:dyDescent="0.25">
      <c r="A1651" t="str">
        <f>'Cover Page'!$A$1</f>
        <v>North Carolina Central University</v>
      </c>
      <c r="B1651" t="s">
        <v>87</v>
      </c>
      <c r="C1651" s="92" t="s">
        <v>32</v>
      </c>
      <c r="D1651" s="42" t="s">
        <v>35</v>
      </c>
      <c r="E1651" s="42" t="str">
        <f t="shared" si="27"/>
        <v>Internal Sales and Service Eliminations/ 
Other Eliminations (excluding discounts and allowances)Transfers In</v>
      </c>
      <c r="F1651" s="94">
        <f>VLOOKUP(E1651,'Budget Template'!$C:$G,VLOOKUP(C1651,'Fund Lookup'!$A$2:$B$5,2,FALSE),FALSE)</f>
        <v>0</v>
      </c>
    </row>
    <row r="1652" spans="1:6" ht="30" x14ac:dyDescent="0.25">
      <c r="A1652" t="str">
        <f>'Cover Page'!$A$1</f>
        <v>North Carolina Central University</v>
      </c>
      <c r="B1652" t="s">
        <v>87</v>
      </c>
      <c r="C1652" s="92" t="s">
        <v>32</v>
      </c>
      <c r="D1652" s="42" t="s">
        <v>93</v>
      </c>
      <c r="E1652" s="42" t="str">
        <f t="shared" si="27"/>
        <v>Internal Sales and Service Eliminations/ 
Other Eliminations (excluding discounts and allowances)Transfers Out to Capital</v>
      </c>
      <c r="F1652" s="94">
        <f>VLOOKUP(E1652,'Budget Template'!$C:$G,VLOOKUP(C1652,'Fund Lookup'!$A$2:$B$5,2,FALSE),FALSE)</f>
        <v>0</v>
      </c>
    </row>
    <row r="1653" spans="1:6" ht="30" x14ac:dyDescent="0.25">
      <c r="A1653" t="str">
        <f>'Cover Page'!$A$1</f>
        <v>North Carolina Central University</v>
      </c>
      <c r="B1653" t="s">
        <v>87</v>
      </c>
      <c r="C1653" s="92" t="s">
        <v>32</v>
      </c>
      <c r="D1653" s="42" t="s">
        <v>94</v>
      </c>
      <c r="E1653" s="42" t="str">
        <f t="shared" si="27"/>
        <v>Internal Sales and Service Eliminations/ 
Other Eliminations (excluding discounts and allowances)Transfers Out (Other)</v>
      </c>
      <c r="F1653" s="94">
        <f>VLOOKUP(E1653,'Budget Template'!$C:$G,VLOOKUP(C1653,'Fund Lookup'!$A$2:$B$5,2,FALSE),FALSE)</f>
        <v>0</v>
      </c>
    </row>
    <row r="1654" spans="1:6" x14ac:dyDescent="0.25">
      <c r="A1654" t="str">
        <f>'Cover Page'!$A$1</f>
        <v>North Carolina Central University</v>
      </c>
      <c r="B1654" t="s">
        <v>87</v>
      </c>
      <c r="C1654" s="92" t="s">
        <v>86</v>
      </c>
      <c r="D1654" s="42" t="s">
        <v>33</v>
      </c>
      <c r="E1654" s="42" t="str">
        <f t="shared" si="27"/>
        <v>Internal Sales and Service Eliminations/ 
Other Eliminations (excluding discounts and allowances)State Appropriation, Tuition, &amp; Fees</v>
      </c>
      <c r="F1654" s="94">
        <f>VLOOKUP(E1654,'Budget Template'!$C:$G,VLOOKUP(C1654,'Fund Lookup'!$A$2:$B$5,2,FALSE),FALSE)</f>
        <v>0</v>
      </c>
    </row>
    <row r="1655" spans="1:6" x14ac:dyDescent="0.25">
      <c r="A1655" t="str">
        <f>'Cover Page'!$A$1</f>
        <v>North Carolina Central University</v>
      </c>
      <c r="B1655" t="s">
        <v>87</v>
      </c>
      <c r="C1655" s="92" t="s">
        <v>86</v>
      </c>
      <c r="D1655" s="42" t="s">
        <v>4</v>
      </c>
      <c r="E1655" s="42" t="str">
        <f t="shared" si="27"/>
        <v>Internal Sales and Service Eliminations/ 
Other Eliminations (excluding discounts and allowances)Sales &amp; Services</v>
      </c>
      <c r="F1655" s="94">
        <f>VLOOKUP(E1655,'Budget Template'!$C:$G,VLOOKUP(C1655,'Fund Lookup'!$A$2:$B$5,2,FALSE),FALSE)</f>
        <v>0</v>
      </c>
    </row>
    <row r="1656" spans="1:6" x14ac:dyDescent="0.25">
      <c r="A1656" t="str">
        <f>'Cover Page'!$A$1</f>
        <v>North Carolina Central University</v>
      </c>
      <c r="B1656" t="s">
        <v>87</v>
      </c>
      <c r="C1656" s="92" t="s">
        <v>86</v>
      </c>
      <c r="D1656" s="42" t="s">
        <v>30</v>
      </c>
      <c r="E1656" s="42" t="str">
        <f t="shared" si="27"/>
        <v>Internal Sales and Service Eliminations/ 
Other Eliminations (excluding discounts and allowances)Patient Services</v>
      </c>
      <c r="F1656" s="94">
        <f>VLOOKUP(E1656,'Budget Template'!$C:$G,VLOOKUP(C1656,'Fund Lookup'!$A$2:$B$5,2,FALSE),FALSE)</f>
        <v>0</v>
      </c>
    </row>
    <row r="1657" spans="1:6" x14ac:dyDescent="0.25">
      <c r="A1657" t="str">
        <f>'Cover Page'!$A$1</f>
        <v>North Carolina Central University</v>
      </c>
      <c r="B1657" t="s">
        <v>87</v>
      </c>
      <c r="C1657" s="92" t="s">
        <v>86</v>
      </c>
      <c r="D1657" s="42" t="s">
        <v>5</v>
      </c>
      <c r="E1657" s="42" t="str">
        <f t="shared" si="27"/>
        <v>Internal Sales and Service Eliminations/ 
Other Eliminations (excluding discounts and allowances)Contracts &amp; Grants</v>
      </c>
      <c r="F1657" s="94">
        <f>VLOOKUP(E1657,'Budget Template'!$C:$G,VLOOKUP(C1657,'Fund Lookup'!$A$2:$B$5,2,FALSE),FALSE)</f>
        <v>0</v>
      </c>
    </row>
    <row r="1658" spans="1:6" x14ac:dyDescent="0.25">
      <c r="A1658" t="str">
        <f>'Cover Page'!$A$1</f>
        <v>North Carolina Central University</v>
      </c>
      <c r="B1658" t="s">
        <v>87</v>
      </c>
      <c r="C1658" s="92" t="s">
        <v>86</v>
      </c>
      <c r="D1658" s="42" t="s">
        <v>6</v>
      </c>
      <c r="E1658" s="42" t="str">
        <f t="shared" si="27"/>
        <v>Internal Sales and Service Eliminations/ 
Other Eliminations (excluding discounts and allowances)Gifts &amp; Investments</v>
      </c>
      <c r="F1658" s="94">
        <f>VLOOKUP(E1658,'Budget Template'!$C:$G,VLOOKUP(C1658,'Fund Lookup'!$A$2:$B$5,2,FALSE),FALSE)</f>
        <v>0</v>
      </c>
    </row>
    <row r="1659" spans="1:6" x14ac:dyDescent="0.25">
      <c r="A1659" t="str">
        <f>'Cover Page'!$A$1</f>
        <v>North Carolina Central University</v>
      </c>
      <c r="B1659" t="s">
        <v>87</v>
      </c>
      <c r="C1659" s="92" t="s">
        <v>86</v>
      </c>
      <c r="D1659" s="42" t="s">
        <v>7</v>
      </c>
      <c r="E1659" s="42" t="str">
        <f t="shared" si="27"/>
        <v>Internal Sales and Service Eliminations/ 
Other Eliminations (excluding discounts and allowances)Other Revenues</v>
      </c>
      <c r="F1659" s="94">
        <f>VLOOKUP(E1659,'Budget Template'!$C:$G,VLOOKUP(C1659,'Fund Lookup'!$A$2:$B$5,2,FALSE),FALSE)</f>
        <v>0</v>
      </c>
    </row>
    <row r="1660" spans="1:6" x14ac:dyDescent="0.25">
      <c r="A1660" t="str">
        <f>'Cover Page'!$A$1</f>
        <v>North Carolina Central University</v>
      </c>
      <c r="B1660" t="s">
        <v>87</v>
      </c>
      <c r="C1660" s="92" t="s">
        <v>86</v>
      </c>
      <c r="D1660" s="42" t="s">
        <v>10</v>
      </c>
      <c r="E1660" s="42" t="str">
        <f t="shared" si="27"/>
        <v>Internal Sales and Service Eliminations/ 
Other Eliminations (excluding discounts and allowances)Salaries and Wages</v>
      </c>
      <c r="F1660" s="94">
        <f>VLOOKUP(E1660,'Budget Template'!$C:$G,VLOOKUP(C1660,'Fund Lookup'!$A$2:$B$5,2,FALSE),FALSE)</f>
        <v>0</v>
      </c>
    </row>
    <row r="1661" spans="1:6" x14ac:dyDescent="0.25">
      <c r="A1661" t="str">
        <f>'Cover Page'!$A$1</f>
        <v>North Carolina Central University</v>
      </c>
      <c r="B1661" t="s">
        <v>87</v>
      </c>
      <c r="C1661" s="92" t="s">
        <v>86</v>
      </c>
      <c r="D1661" s="42" t="s">
        <v>11</v>
      </c>
      <c r="E1661" s="42" t="str">
        <f t="shared" si="27"/>
        <v>Internal Sales and Service Eliminations/ 
Other Eliminations (excluding discounts and allowances)Staff Benefits</v>
      </c>
      <c r="F1661" s="94">
        <f>VLOOKUP(E1661,'Budget Template'!$C:$G,VLOOKUP(C1661,'Fund Lookup'!$A$2:$B$5,2,FALSE),FALSE)</f>
        <v>0</v>
      </c>
    </row>
    <row r="1662" spans="1:6" x14ac:dyDescent="0.25">
      <c r="A1662" t="str">
        <f>'Cover Page'!$A$1</f>
        <v>North Carolina Central University</v>
      </c>
      <c r="B1662" t="s">
        <v>87</v>
      </c>
      <c r="C1662" s="92" t="s">
        <v>86</v>
      </c>
      <c r="D1662" s="42" t="s">
        <v>92</v>
      </c>
      <c r="E1662" s="42" t="str">
        <f t="shared" si="27"/>
        <v>Internal Sales and Service Eliminations/ 
Other Eliminations (excluding discounts and allowances)Services, Supplies, Materials, &amp; Equip.</v>
      </c>
      <c r="F1662" s="94">
        <f>VLOOKUP(E1662,'Budget Template'!$C:$G,VLOOKUP(C1662,'Fund Lookup'!$A$2:$B$5,2,FALSE),FALSE)</f>
        <v>0</v>
      </c>
    </row>
    <row r="1663" spans="1:6" x14ac:dyDescent="0.25">
      <c r="A1663" t="str">
        <f>'Cover Page'!$A$1</f>
        <v>North Carolina Central University</v>
      </c>
      <c r="B1663" t="s">
        <v>87</v>
      </c>
      <c r="C1663" s="92" t="s">
        <v>86</v>
      </c>
      <c r="D1663" s="42" t="s">
        <v>13</v>
      </c>
      <c r="E1663" s="42" t="str">
        <f t="shared" si="27"/>
        <v>Internal Sales and Service Eliminations/ 
Other Eliminations (excluding discounts and allowances)Scholarships &amp; Fellowships</v>
      </c>
      <c r="F1663" s="94">
        <f>VLOOKUP(E1663,'Budget Template'!$C:$G,VLOOKUP(C1663,'Fund Lookup'!$A$2:$B$5,2,FALSE),FALSE)</f>
        <v>0</v>
      </c>
    </row>
    <row r="1664" spans="1:6" x14ac:dyDescent="0.25">
      <c r="A1664" t="str">
        <f>'Cover Page'!$A$1</f>
        <v>North Carolina Central University</v>
      </c>
      <c r="B1664" t="s">
        <v>87</v>
      </c>
      <c r="C1664" s="92" t="s">
        <v>86</v>
      </c>
      <c r="D1664" s="42" t="s">
        <v>29</v>
      </c>
      <c r="E1664" s="42" t="str">
        <f t="shared" si="27"/>
        <v>Internal Sales and Service Eliminations/ 
Other Eliminations (excluding discounts and allowances)Debt Service</v>
      </c>
      <c r="F1664" s="94">
        <f>VLOOKUP(E1664,'Budget Template'!$C:$G,VLOOKUP(C1664,'Fund Lookup'!$A$2:$B$5,2,FALSE),FALSE)</f>
        <v>0</v>
      </c>
    </row>
    <row r="1665" spans="1:6" x14ac:dyDescent="0.25">
      <c r="A1665" t="str">
        <f>'Cover Page'!$A$1</f>
        <v>North Carolina Central University</v>
      </c>
      <c r="B1665" t="s">
        <v>87</v>
      </c>
      <c r="C1665" s="92" t="s">
        <v>86</v>
      </c>
      <c r="D1665" s="42" t="s">
        <v>12</v>
      </c>
      <c r="E1665" s="42" t="str">
        <f t="shared" si="27"/>
        <v>Internal Sales and Service Eliminations/ 
Other Eliminations (excluding discounts and allowances)Utilities</v>
      </c>
      <c r="F1665" s="94">
        <f>VLOOKUP(E1665,'Budget Template'!$C:$G,VLOOKUP(C1665,'Fund Lookup'!$A$2:$B$5,2,FALSE),FALSE)</f>
        <v>0</v>
      </c>
    </row>
    <row r="1666" spans="1:6" x14ac:dyDescent="0.25">
      <c r="A1666" t="str">
        <f>'Cover Page'!$A$1</f>
        <v>North Carolina Central University</v>
      </c>
      <c r="B1666" t="s">
        <v>87</v>
      </c>
      <c r="C1666" s="92" t="s">
        <v>86</v>
      </c>
      <c r="D1666" s="42" t="s">
        <v>14</v>
      </c>
      <c r="E1666" s="42" t="str">
        <f t="shared" si="27"/>
        <v>Internal Sales and Service Eliminations/ 
Other Eliminations (excluding discounts and allowances)Other Expenses</v>
      </c>
      <c r="F1666" s="94">
        <f>VLOOKUP(E1666,'Budget Template'!$C:$G,VLOOKUP(C1666,'Fund Lookup'!$A$2:$B$5,2,FALSE),FALSE)</f>
        <v>0</v>
      </c>
    </row>
    <row r="1667" spans="1:6" x14ac:dyDescent="0.25">
      <c r="A1667" t="str">
        <f>'Cover Page'!$A$1</f>
        <v>North Carolina Central University</v>
      </c>
      <c r="B1667" t="s">
        <v>87</v>
      </c>
      <c r="C1667" s="92" t="s">
        <v>86</v>
      </c>
      <c r="D1667" s="42" t="s">
        <v>35</v>
      </c>
      <c r="E1667" s="42" t="str">
        <f t="shared" si="27"/>
        <v>Internal Sales and Service Eliminations/ 
Other Eliminations (excluding discounts and allowances)Transfers In</v>
      </c>
      <c r="F1667" s="94">
        <f>VLOOKUP(E1667,'Budget Template'!$C:$G,VLOOKUP(C1667,'Fund Lookup'!$A$2:$B$5,2,FALSE),FALSE)</f>
        <v>0</v>
      </c>
    </row>
    <row r="1668" spans="1:6" x14ac:dyDescent="0.25">
      <c r="A1668" t="str">
        <f>'Cover Page'!$A$1</f>
        <v>North Carolina Central University</v>
      </c>
      <c r="B1668" t="s">
        <v>87</v>
      </c>
      <c r="C1668" s="92" t="s">
        <v>86</v>
      </c>
      <c r="D1668" s="42" t="s">
        <v>93</v>
      </c>
      <c r="E1668" s="42" t="str">
        <f t="shared" si="27"/>
        <v>Internal Sales and Service Eliminations/ 
Other Eliminations (excluding discounts and allowances)Transfers Out to Capital</v>
      </c>
      <c r="F1668" s="94">
        <f>VLOOKUP(E1668,'Budget Template'!$C:$G,VLOOKUP(C1668,'Fund Lookup'!$A$2:$B$5,2,FALSE),FALSE)</f>
        <v>0</v>
      </c>
    </row>
    <row r="1669" spans="1:6" x14ac:dyDescent="0.25">
      <c r="A1669" t="str">
        <f>'Cover Page'!$A$1</f>
        <v>North Carolina Central University</v>
      </c>
      <c r="B1669" t="s">
        <v>87</v>
      </c>
      <c r="C1669" s="92" t="s">
        <v>86</v>
      </c>
      <c r="D1669" s="42" t="s">
        <v>94</v>
      </c>
      <c r="E1669" s="42" t="str">
        <f t="shared" si="27"/>
        <v>Internal Sales and Service Eliminations/ 
Other Eliminations (excluding discounts and allowances)Transfers Out (Other)</v>
      </c>
      <c r="F1669" s="94">
        <f>VLOOKUP(E1669,'Budget Template'!$C:$G,VLOOKUP(C1669,'Fund Lookup'!$A$2:$B$5,2,FALSE),FALSE)</f>
        <v>0</v>
      </c>
    </row>
    <row r="1670" spans="1:6" x14ac:dyDescent="0.25">
      <c r="A1670" t="str">
        <f>'Cover Page'!$A$1</f>
        <v>North Carolina Central University</v>
      </c>
      <c r="B1670" t="s">
        <v>87</v>
      </c>
      <c r="C1670" s="92" t="s">
        <v>28</v>
      </c>
      <c r="D1670" s="42" t="s">
        <v>33</v>
      </c>
      <c r="E1670" s="42" t="str">
        <f t="shared" si="27"/>
        <v>Internal Sales and Service Eliminations/ 
Other Eliminations (excluding discounts and allowances)State Appropriation, Tuition, &amp; Fees</v>
      </c>
      <c r="F1670" s="94">
        <f>VLOOKUP(E1670,'Budget Template'!$C:$G,VLOOKUP(C1670,'Fund Lookup'!$A$2:$B$5,2,FALSE),FALSE)</f>
        <v>0</v>
      </c>
    </row>
    <row r="1671" spans="1:6" x14ac:dyDescent="0.25">
      <c r="A1671" t="str">
        <f>'Cover Page'!$A$1</f>
        <v>North Carolina Central University</v>
      </c>
      <c r="B1671" t="s">
        <v>87</v>
      </c>
      <c r="C1671" s="92" t="s">
        <v>28</v>
      </c>
      <c r="D1671" s="42" t="s">
        <v>4</v>
      </c>
      <c r="E1671" s="42" t="str">
        <f t="shared" si="27"/>
        <v>Internal Sales and Service Eliminations/ 
Other Eliminations (excluding discounts and allowances)Sales &amp; Services</v>
      </c>
      <c r="F1671" s="94">
        <f>VLOOKUP(E1671,'Budget Template'!$C:$G,VLOOKUP(C1671,'Fund Lookup'!$A$2:$B$5,2,FALSE),FALSE)</f>
        <v>0</v>
      </c>
    </row>
    <row r="1672" spans="1:6" x14ac:dyDescent="0.25">
      <c r="A1672" t="str">
        <f>'Cover Page'!$A$1</f>
        <v>North Carolina Central University</v>
      </c>
      <c r="B1672" t="s">
        <v>87</v>
      </c>
      <c r="C1672" s="92" t="s">
        <v>28</v>
      </c>
      <c r="D1672" s="42" t="s">
        <v>30</v>
      </c>
      <c r="E1672" s="42" t="str">
        <f t="shared" si="27"/>
        <v>Internal Sales and Service Eliminations/ 
Other Eliminations (excluding discounts and allowances)Patient Services</v>
      </c>
      <c r="F1672" s="94">
        <f>VLOOKUP(E1672,'Budget Template'!$C:$G,VLOOKUP(C1672,'Fund Lookup'!$A$2:$B$5,2,FALSE),FALSE)</f>
        <v>0</v>
      </c>
    </row>
    <row r="1673" spans="1:6" x14ac:dyDescent="0.25">
      <c r="A1673" t="str">
        <f>'Cover Page'!$A$1</f>
        <v>North Carolina Central University</v>
      </c>
      <c r="B1673" t="s">
        <v>87</v>
      </c>
      <c r="C1673" s="92" t="s">
        <v>28</v>
      </c>
      <c r="D1673" s="42" t="s">
        <v>5</v>
      </c>
      <c r="E1673" s="42" t="str">
        <f t="shared" si="27"/>
        <v>Internal Sales and Service Eliminations/ 
Other Eliminations (excluding discounts and allowances)Contracts &amp; Grants</v>
      </c>
      <c r="F1673" s="94">
        <f>VLOOKUP(E1673,'Budget Template'!$C:$G,VLOOKUP(C1673,'Fund Lookup'!$A$2:$B$5,2,FALSE),FALSE)</f>
        <v>0</v>
      </c>
    </row>
    <row r="1674" spans="1:6" x14ac:dyDescent="0.25">
      <c r="A1674" t="str">
        <f>'Cover Page'!$A$1</f>
        <v>North Carolina Central University</v>
      </c>
      <c r="B1674" t="s">
        <v>87</v>
      </c>
      <c r="C1674" s="92" t="s">
        <v>28</v>
      </c>
      <c r="D1674" s="42" t="s">
        <v>6</v>
      </c>
      <c r="E1674" s="42" t="str">
        <f t="shared" si="27"/>
        <v>Internal Sales and Service Eliminations/ 
Other Eliminations (excluding discounts and allowances)Gifts &amp; Investments</v>
      </c>
      <c r="F1674" s="94">
        <f>VLOOKUP(E1674,'Budget Template'!$C:$G,VLOOKUP(C1674,'Fund Lookup'!$A$2:$B$5,2,FALSE),FALSE)</f>
        <v>0</v>
      </c>
    </row>
    <row r="1675" spans="1:6" x14ac:dyDescent="0.25">
      <c r="A1675" t="str">
        <f>'Cover Page'!$A$1</f>
        <v>North Carolina Central University</v>
      </c>
      <c r="B1675" t="s">
        <v>87</v>
      </c>
      <c r="C1675" s="92" t="s">
        <v>28</v>
      </c>
      <c r="D1675" s="42" t="s">
        <v>7</v>
      </c>
      <c r="E1675" s="42" t="str">
        <f t="shared" si="27"/>
        <v>Internal Sales and Service Eliminations/ 
Other Eliminations (excluding discounts and allowances)Other Revenues</v>
      </c>
      <c r="F1675" s="94">
        <f>VLOOKUP(E1675,'Budget Template'!$C:$G,VLOOKUP(C1675,'Fund Lookup'!$A$2:$B$5,2,FALSE),FALSE)</f>
        <v>0</v>
      </c>
    </row>
    <row r="1676" spans="1:6" x14ac:dyDescent="0.25">
      <c r="A1676" t="str">
        <f>'Cover Page'!$A$1</f>
        <v>North Carolina Central University</v>
      </c>
      <c r="B1676" t="s">
        <v>87</v>
      </c>
      <c r="C1676" s="92" t="s">
        <v>28</v>
      </c>
      <c r="D1676" s="42" t="s">
        <v>10</v>
      </c>
      <c r="E1676" s="42" t="str">
        <f t="shared" si="27"/>
        <v>Internal Sales and Service Eliminations/ 
Other Eliminations (excluding discounts and allowances)Salaries and Wages</v>
      </c>
      <c r="F1676" s="94">
        <f>VLOOKUP(E1676,'Budget Template'!$C:$G,VLOOKUP(C1676,'Fund Lookup'!$A$2:$B$5,2,FALSE),FALSE)</f>
        <v>0</v>
      </c>
    </row>
    <row r="1677" spans="1:6" x14ac:dyDescent="0.25">
      <c r="A1677" t="str">
        <f>'Cover Page'!$A$1</f>
        <v>North Carolina Central University</v>
      </c>
      <c r="B1677" t="s">
        <v>87</v>
      </c>
      <c r="C1677" s="92" t="s">
        <v>28</v>
      </c>
      <c r="D1677" s="42" t="s">
        <v>11</v>
      </c>
      <c r="E1677" s="42" t="str">
        <f t="shared" si="27"/>
        <v>Internal Sales and Service Eliminations/ 
Other Eliminations (excluding discounts and allowances)Staff Benefits</v>
      </c>
      <c r="F1677" s="94">
        <f>VLOOKUP(E1677,'Budget Template'!$C:$G,VLOOKUP(C1677,'Fund Lookup'!$A$2:$B$5,2,FALSE),FALSE)</f>
        <v>0</v>
      </c>
    </row>
    <row r="1678" spans="1:6" x14ac:dyDescent="0.25">
      <c r="A1678" t="str">
        <f>'Cover Page'!$A$1</f>
        <v>North Carolina Central University</v>
      </c>
      <c r="B1678" t="s">
        <v>87</v>
      </c>
      <c r="C1678" s="92" t="s">
        <v>28</v>
      </c>
      <c r="D1678" s="42" t="s">
        <v>92</v>
      </c>
      <c r="E1678" s="42" t="str">
        <f t="shared" si="27"/>
        <v>Internal Sales and Service Eliminations/ 
Other Eliminations (excluding discounts and allowances)Services, Supplies, Materials, &amp; Equip.</v>
      </c>
      <c r="F1678" s="94">
        <f>VLOOKUP(E1678,'Budget Template'!$C:$G,VLOOKUP(C1678,'Fund Lookup'!$A$2:$B$5,2,FALSE),FALSE)</f>
        <v>0</v>
      </c>
    </row>
    <row r="1679" spans="1:6" x14ac:dyDescent="0.25">
      <c r="A1679" t="str">
        <f>'Cover Page'!$A$1</f>
        <v>North Carolina Central University</v>
      </c>
      <c r="B1679" t="s">
        <v>87</v>
      </c>
      <c r="C1679" s="92" t="s">
        <v>28</v>
      </c>
      <c r="D1679" s="42" t="s">
        <v>13</v>
      </c>
      <c r="E1679" s="42" t="str">
        <f t="shared" si="27"/>
        <v>Internal Sales and Service Eliminations/ 
Other Eliminations (excluding discounts and allowances)Scholarships &amp; Fellowships</v>
      </c>
      <c r="F1679" s="94">
        <f>VLOOKUP(E1679,'Budget Template'!$C:$G,VLOOKUP(C1679,'Fund Lookup'!$A$2:$B$5,2,FALSE),FALSE)</f>
        <v>0</v>
      </c>
    </row>
    <row r="1680" spans="1:6" x14ac:dyDescent="0.25">
      <c r="A1680" t="str">
        <f>'Cover Page'!$A$1</f>
        <v>North Carolina Central University</v>
      </c>
      <c r="B1680" t="s">
        <v>87</v>
      </c>
      <c r="C1680" s="92" t="s">
        <v>28</v>
      </c>
      <c r="D1680" s="42" t="s">
        <v>29</v>
      </c>
      <c r="E1680" s="42" t="str">
        <f t="shared" si="27"/>
        <v>Internal Sales and Service Eliminations/ 
Other Eliminations (excluding discounts and allowances)Debt Service</v>
      </c>
      <c r="F1680" s="94">
        <f>VLOOKUP(E1680,'Budget Template'!$C:$G,VLOOKUP(C1680,'Fund Lookup'!$A$2:$B$5,2,FALSE),FALSE)</f>
        <v>0</v>
      </c>
    </row>
    <row r="1681" spans="1:6" x14ac:dyDescent="0.25">
      <c r="A1681" t="str">
        <f>'Cover Page'!$A$1</f>
        <v>North Carolina Central University</v>
      </c>
      <c r="B1681" t="s">
        <v>87</v>
      </c>
      <c r="C1681" s="92" t="s">
        <v>28</v>
      </c>
      <c r="D1681" s="42" t="s">
        <v>12</v>
      </c>
      <c r="E1681" s="42" t="str">
        <f t="shared" si="27"/>
        <v>Internal Sales and Service Eliminations/ 
Other Eliminations (excluding discounts and allowances)Utilities</v>
      </c>
      <c r="F1681" s="94">
        <f>VLOOKUP(E1681,'Budget Template'!$C:$G,VLOOKUP(C1681,'Fund Lookup'!$A$2:$B$5,2,FALSE),FALSE)</f>
        <v>0</v>
      </c>
    </row>
    <row r="1682" spans="1:6" x14ac:dyDescent="0.25">
      <c r="A1682" t="str">
        <f>'Cover Page'!$A$1</f>
        <v>North Carolina Central University</v>
      </c>
      <c r="B1682" t="s">
        <v>87</v>
      </c>
      <c r="C1682" s="92" t="s">
        <v>28</v>
      </c>
      <c r="D1682" s="42" t="s">
        <v>14</v>
      </c>
      <c r="E1682" s="42" t="str">
        <f t="shared" si="27"/>
        <v>Internal Sales and Service Eliminations/ 
Other Eliminations (excluding discounts and allowances)Other Expenses</v>
      </c>
      <c r="F1682" s="94">
        <f>VLOOKUP(E1682,'Budget Template'!$C:$G,VLOOKUP(C1682,'Fund Lookup'!$A$2:$B$5,2,FALSE),FALSE)</f>
        <v>0</v>
      </c>
    </row>
    <row r="1683" spans="1:6" x14ac:dyDescent="0.25">
      <c r="A1683" t="str">
        <f>'Cover Page'!$A$1</f>
        <v>North Carolina Central University</v>
      </c>
      <c r="B1683" t="s">
        <v>87</v>
      </c>
      <c r="C1683" s="92" t="s">
        <v>28</v>
      </c>
      <c r="D1683" s="42" t="s">
        <v>35</v>
      </c>
      <c r="E1683" s="42" t="str">
        <f t="shared" si="27"/>
        <v>Internal Sales and Service Eliminations/ 
Other Eliminations (excluding discounts and allowances)Transfers In</v>
      </c>
      <c r="F1683" s="94">
        <f>VLOOKUP(E1683,'Budget Template'!$C:$G,VLOOKUP(C1683,'Fund Lookup'!$A$2:$B$5,2,FALSE),FALSE)</f>
        <v>0</v>
      </c>
    </row>
    <row r="1684" spans="1:6" x14ac:dyDescent="0.25">
      <c r="A1684" t="str">
        <f>'Cover Page'!$A$1</f>
        <v>North Carolina Central University</v>
      </c>
      <c r="B1684" t="s">
        <v>87</v>
      </c>
      <c r="C1684" s="92" t="s">
        <v>28</v>
      </c>
      <c r="D1684" s="42" t="s">
        <v>93</v>
      </c>
      <c r="E1684" s="42" t="str">
        <f t="shared" si="27"/>
        <v>Internal Sales and Service Eliminations/ 
Other Eliminations (excluding discounts and allowances)Transfers Out to Capital</v>
      </c>
      <c r="F1684" s="94">
        <f>VLOOKUP(E1684,'Budget Template'!$C:$G,VLOOKUP(C1684,'Fund Lookup'!$A$2:$B$5,2,FALSE),FALSE)</f>
        <v>0</v>
      </c>
    </row>
    <row r="1685" spans="1:6" x14ac:dyDescent="0.25">
      <c r="A1685" t="str">
        <f>'Cover Page'!$A$1</f>
        <v>North Carolina Central University</v>
      </c>
      <c r="B1685" t="s">
        <v>87</v>
      </c>
      <c r="C1685" s="92" t="s">
        <v>28</v>
      </c>
      <c r="D1685" s="42" t="s">
        <v>94</v>
      </c>
      <c r="E1685" s="42" t="str">
        <f t="shared" si="27"/>
        <v>Internal Sales and Service Eliminations/ 
Other Eliminations (excluding discounts and allowances)Transfers Out (Other)</v>
      </c>
      <c r="F1685" s="94">
        <f>VLOOKUP(E1685,'Budget Template'!$C:$G,VLOOKUP(C1685,'Fund Lookup'!$A$2:$B$5,2,FALSE),FALSE)</f>
        <v>0</v>
      </c>
    </row>
    <row r="1686" spans="1:6" x14ac:dyDescent="0.25">
      <c r="A1686" t="str">
        <f>'Cover Page'!$A$1</f>
        <v>North Carolina Central University</v>
      </c>
      <c r="B1686" t="s">
        <v>78</v>
      </c>
      <c r="C1686" s="92" t="s">
        <v>0</v>
      </c>
      <c r="D1686" t="s">
        <v>79</v>
      </c>
      <c r="E1686" s="42" t="str">
        <f t="shared" ref="E1686" si="28">B1686&amp;D1686</f>
        <v>Tuition/Appropriation SplitTuition and Fees</v>
      </c>
      <c r="F1686" s="94">
        <f>VLOOKUP(E1686,'Budget Template'!$C:$G,VLOOKUP(C1686,'Fund Lookup'!$A$2:$B$5,2,FALSE),FALSE)</f>
        <v>0</v>
      </c>
    </row>
    <row r="1687" spans="1:6" x14ac:dyDescent="0.25">
      <c r="A1687" t="str">
        <f>'Cover Page'!$A$1</f>
        <v>North Carolina Central University</v>
      </c>
      <c r="B1687" t="s">
        <v>104</v>
      </c>
      <c r="C1687" s="92" t="s">
        <v>105</v>
      </c>
      <c r="D1687" s="47" t="s">
        <v>52</v>
      </c>
      <c r="E1687" s="42" t="str">
        <f>D1687</f>
        <v>Pell grants (federal)</v>
      </c>
      <c r="F1687" s="94">
        <f>VLOOKUP(E1687,'Budget Template'!$J$205:$K$227,2,FALSE)</f>
        <v>22182945.440000001</v>
      </c>
    </row>
    <row r="1688" spans="1:6" x14ac:dyDescent="0.25">
      <c r="A1688" t="str">
        <f>'Cover Page'!$A$1</f>
        <v>North Carolina Central University</v>
      </c>
      <c r="B1688" t="s">
        <v>104</v>
      </c>
      <c r="C1688" s="92" t="s">
        <v>105</v>
      </c>
      <c r="D1688" s="47" t="s">
        <v>61</v>
      </c>
      <c r="E1688" s="42" t="str">
        <f t="shared" ref="E1688:E1697" si="29">D1688</f>
        <v>Other federal grants (NOT including FDSL)</v>
      </c>
      <c r="F1688" s="94">
        <f>VLOOKUP(E1688,'Budget Template'!$J$205:$K$227,2,FALSE)</f>
        <v>2853772.5</v>
      </c>
    </row>
    <row r="1689" spans="1:6" x14ac:dyDescent="0.25">
      <c r="A1689" t="str">
        <f>'Cover Page'!$A$1</f>
        <v>North Carolina Central University</v>
      </c>
      <c r="B1689" t="s">
        <v>104</v>
      </c>
      <c r="C1689" s="92" t="s">
        <v>105</v>
      </c>
      <c r="D1689" s="47" t="s">
        <v>53</v>
      </c>
      <c r="E1689" s="42" t="str">
        <f t="shared" si="29"/>
        <v>Grants by state government</v>
      </c>
      <c r="F1689" s="94">
        <f>VLOOKUP(E1689,'Budget Template'!$J$205:$K$227,2,FALSE)</f>
        <v>9147620.3599999994</v>
      </c>
    </row>
    <row r="1690" spans="1:6" x14ac:dyDescent="0.25">
      <c r="A1690" t="str">
        <f>'Cover Page'!$A$1</f>
        <v>North Carolina Central University</v>
      </c>
      <c r="B1690" t="s">
        <v>104</v>
      </c>
      <c r="C1690" s="92" t="s">
        <v>105</v>
      </c>
      <c r="D1690" s="47" t="s">
        <v>54</v>
      </c>
      <c r="E1690" s="42" t="str">
        <f t="shared" si="29"/>
        <v>Grants by local government</v>
      </c>
      <c r="F1690" s="94">
        <f>VLOOKUP(E1690,'Budget Template'!$J$205:$K$227,2,FALSE)</f>
        <v>0</v>
      </c>
    </row>
    <row r="1691" spans="1:6" x14ac:dyDescent="0.25">
      <c r="A1691" t="str">
        <f>'Cover Page'!$A$1</f>
        <v>North Carolina Central University</v>
      </c>
      <c r="B1691" t="s">
        <v>104</v>
      </c>
      <c r="C1691" s="92" t="s">
        <v>105</v>
      </c>
      <c r="D1691" s="47" t="s">
        <v>55</v>
      </c>
      <c r="E1691" s="42" t="str">
        <f t="shared" si="29"/>
        <v>Institutional grants from restricted resources</v>
      </c>
      <c r="F1691" s="94">
        <f>VLOOKUP(E1691,'Budget Template'!$J$205:$K$227,2,FALSE)</f>
        <v>9770230.6699999999</v>
      </c>
    </row>
    <row r="1692" spans="1:6" x14ac:dyDescent="0.25">
      <c r="A1692" t="str">
        <f>'Cover Page'!$A$1</f>
        <v>North Carolina Central University</v>
      </c>
      <c r="B1692" t="s">
        <v>104</v>
      </c>
      <c r="C1692" s="92" t="s">
        <v>105</v>
      </c>
      <c r="D1692" s="47" t="s">
        <v>73</v>
      </c>
      <c r="E1692" s="42" t="str">
        <f t="shared" si="29"/>
        <v>Institutional grants from unrestricted resources (non General Fund)</v>
      </c>
      <c r="F1692" s="94">
        <f>VLOOKUP(E1692,'Budget Template'!$J$205:$K$227,2,FALSE)</f>
        <v>0</v>
      </c>
    </row>
    <row r="1693" spans="1:6" x14ac:dyDescent="0.25">
      <c r="A1693" t="str">
        <f>'Cover Page'!$A$1</f>
        <v>North Carolina Central University</v>
      </c>
      <c r="B1693" t="s">
        <v>104</v>
      </c>
      <c r="C1693" s="92" t="s">
        <v>105</v>
      </c>
      <c r="D1693" s="47" t="s">
        <v>63</v>
      </c>
      <c r="E1693" s="42" t="str">
        <f t="shared" si="29"/>
        <v>Need-Based Aid from Tuition</v>
      </c>
      <c r="F1693" s="94">
        <f>VLOOKUP(E1693,'Budget Template'!$J$205:$K$227,2,FALSE)</f>
        <v>7301508.5</v>
      </c>
    </row>
    <row r="1694" spans="1:6" x14ac:dyDescent="0.25">
      <c r="A1694" t="str">
        <f>'Cover Page'!$A$1</f>
        <v>North Carolina Central University</v>
      </c>
      <c r="B1694" t="s">
        <v>104</v>
      </c>
      <c r="C1694" s="92" t="s">
        <v>105</v>
      </c>
      <c r="D1694" s="47" t="s">
        <v>89</v>
      </c>
      <c r="E1694" s="42" t="str">
        <f t="shared" si="29"/>
        <v>Other General Fund Scholarships and Fellowships</v>
      </c>
      <c r="F1694" s="94">
        <f>VLOOKUP(E1694,'Budget Template'!$J$205:$K$227,2,FALSE)</f>
        <v>6237768.5</v>
      </c>
    </row>
    <row r="1695" spans="1:6" x14ac:dyDescent="0.25">
      <c r="A1695" t="str">
        <f>'Cover Page'!$A$1</f>
        <v>North Carolina Central University</v>
      </c>
      <c r="B1695" t="s">
        <v>104</v>
      </c>
      <c r="C1695" s="92" t="s">
        <v>105</v>
      </c>
      <c r="D1695" s="47" t="s">
        <v>64</v>
      </c>
      <c r="E1695" s="42" t="str">
        <f t="shared" si="29"/>
        <v>Discounts and allowances applied to tuition</v>
      </c>
      <c r="F1695" s="94">
        <f>VLOOKUP(E1695,'Budget Template'!$J$205:$K$227,2,FALSE)</f>
        <v>0</v>
      </c>
    </row>
    <row r="1696" spans="1:6" x14ac:dyDescent="0.25">
      <c r="A1696" t="str">
        <f>'Cover Page'!$A$1</f>
        <v>North Carolina Central University</v>
      </c>
      <c r="B1696" t="s">
        <v>104</v>
      </c>
      <c r="C1696" s="92" t="s">
        <v>105</v>
      </c>
      <c r="D1696" s="47" t="s">
        <v>65</v>
      </c>
      <c r="E1696" s="42" t="str">
        <f t="shared" si="29"/>
        <v>Discounts and allowances applied to fees</v>
      </c>
      <c r="F1696" s="94">
        <f>VLOOKUP(E1696,'Budget Template'!$J$205:$K$227,2,FALSE)</f>
        <v>0</v>
      </c>
    </row>
    <row r="1697" spans="1:6" x14ac:dyDescent="0.25">
      <c r="A1697" t="str">
        <f>'Cover Page'!$A$1</f>
        <v>North Carolina Central University</v>
      </c>
      <c r="B1697" t="s">
        <v>104</v>
      </c>
      <c r="C1697" s="92" t="s">
        <v>105</v>
      </c>
      <c r="D1697" s="51" t="s">
        <v>58</v>
      </c>
      <c r="E1697" s="42" t="str">
        <f t="shared" si="29"/>
        <v>Discounts and allowances applied to sales and services of auxiliary enterprises</v>
      </c>
      <c r="F1697" s="94">
        <f>VLOOKUP(E1697,'Budget Template'!$J$205:$K$227,2,FALSE)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8A40-1A8B-4814-A863-EC6AB05A5E48}">
  <dimension ref="A2:B5"/>
  <sheetViews>
    <sheetView workbookViewId="0">
      <selection activeCell="F36" sqref="F36"/>
    </sheetView>
  </sheetViews>
  <sheetFormatPr defaultRowHeight="15" x14ac:dyDescent="0.25"/>
  <cols>
    <col min="1" max="1" width="28.7109375" customWidth="1"/>
  </cols>
  <sheetData>
    <row r="2" spans="1:2" x14ac:dyDescent="0.25">
      <c r="A2" s="95" t="s">
        <v>0</v>
      </c>
      <c r="B2">
        <v>2</v>
      </c>
    </row>
    <row r="3" spans="1:2" x14ac:dyDescent="0.25">
      <c r="A3" s="95" t="s">
        <v>32</v>
      </c>
      <c r="B3">
        <v>3</v>
      </c>
    </row>
    <row r="4" spans="1:2" x14ac:dyDescent="0.25">
      <c r="A4" s="95" t="s">
        <v>86</v>
      </c>
      <c r="B4">
        <v>4</v>
      </c>
    </row>
    <row r="5" spans="1:2" x14ac:dyDescent="0.25">
      <c r="A5" s="95" t="s">
        <v>28</v>
      </c>
      <c r="B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Instructions</vt:lpstr>
      <vt:lpstr>Cover Page</vt:lpstr>
      <vt:lpstr>Cover Page Data</vt:lpstr>
      <vt:lpstr>Summary</vt:lpstr>
      <vt:lpstr>Budget Template</vt:lpstr>
      <vt:lpstr>DATA</vt:lpstr>
      <vt:lpstr>Fund Lookup</vt:lpstr>
      <vt:lpstr>'Budget Template'!Print_Area</vt:lpstr>
      <vt:lpstr>'Cover Page'!Print_Area</vt:lpstr>
      <vt:lpstr>Summary!Print_Area</vt:lpstr>
      <vt:lpstr>'Budget Template'!Print_Titles</vt:lpstr>
      <vt:lpstr>Summary!Print_Titles</vt:lpstr>
    </vt:vector>
  </TitlesOfParts>
  <Company>UNC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McCollum</dc:creator>
  <cp:lastModifiedBy>Ocampo, Jervin</cp:lastModifiedBy>
  <cp:lastPrinted>2022-09-28T16:06:34Z</cp:lastPrinted>
  <dcterms:created xsi:type="dcterms:W3CDTF">2021-05-26T20:33:12Z</dcterms:created>
  <dcterms:modified xsi:type="dcterms:W3CDTF">2024-03-27T18:37:31Z</dcterms:modified>
</cp:coreProperties>
</file>